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5C6C04B-59C1-4107-872B-06E0F10B409F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산도깨비 공급가 리스트" sheetId="1" r:id="rId1"/>
  </sheets>
  <definedNames>
    <definedName name="_xlnm._FilterDatabase" localSheetId="0" hidden="1">'산도깨비 공급가 리스트'!$D$4:$D$77</definedName>
    <definedName name="_xlnm.Print_Area" localSheetId="0">'산도깨비 공급가 리스트'!$A$1:$K$154</definedName>
  </definedNames>
  <calcPr calcId="191029"/>
</workbook>
</file>

<file path=xl/calcChain.xml><?xml version="1.0" encoding="utf-8"?>
<calcChain xmlns="http://schemas.openxmlformats.org/spreadsheetml/2006/main">
  <c r="K83" i="1" l="1"/>
  <c r="K86" i="1"/>
  <c r="K177" i="1" l="1"/>
  <c r="K100" i="1"/>
  <c r="K99" i="1"/>
  <c r="K176" i="1"/>
  <c r="K175" i="1"/>
  <c r="K174" i="1"/>
  <c r="K173" i="1"/>
  <c r="K167" i="1" l="1"/>
  <c r="K127" i="1"/>
  <c r="K162" i="1"/>
  <c r="K139" i="1" l="1"/>
  <c r="K138" i="1"/>
  <c r="K153" i="1" l="1"/>
  <c r="K154" i="1"/>
  <c r="K84" i="1"/>
  <c r="K41" i="1"/>
  <c r="K40" i="1"/>
  <c r="K39" i="1"/>
  <c r="K76" i="1"/>
  <c r="K75" i="1"/>
  <c r="K74" i="1"/>
  <c r="K87" i="1"/>
  <c r="K85" i="1"/>
  <c r="K82" i="1"/>
  <c r="K81" i="1"/>
  <c r="K117" i="1"/>
  <c r="K116" i="1"/>
  <c r="K115" i="1"/>
  <c r="K114" i="1"/>
  <c r="K73" i="1"/>
  <c r="K72" i="1"/>
  <c r="K147" i="1"/>
  <c r="K146" i="1"/>
  <c r="K145" i="1"/>
  <c r="K144" i="1"/>
  <c r="K143" i="1"/>
  <c r="K135" i="1"/>
  <c r="K130" i="1"/>
  <c r="K128" i="1"/>
  <c r="K125" i="1"/>
  <c r="K124" i="1"/>
  <c r="K123" i="1"/>
  <c r="K122" i="1"/>
  <c r="K121" i="1"/>
  <c r="K120" i="1"/>
  <c r="K119" i="1"/>
  <c r="K118" i="1"/>
  <c r="K113" i="1"/>
  <c r="K112" i="1"/>
  <c r="K110" i="1"/>
  <c r="K109" i="1"/>
  <c r="K108" i="1"/>
  <c r="K95" i="1"/>
  <c r="K94" i="1"/>
  <c r="K91" i="1"/>
  <c r="K90" i="1"/>
  <c r="K89" i="1"/>
  <c r="K88" i="1"/>
  <c r="K48" i="1"/>
  <c r="K47" i="1"/>
  <c r="K46" i="1"/>
  <c r="K45" i="1"/>
  <c r="K44" i="1"/>
  <c r="K43" i="1"/>
  <c r="K42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<sst xmlns="http://schemas.openxmlformats.org/spreadsheetml/2006/main" count="967" uniqueCount="530">
  <si>
    <t>lavender</t>
  </si>
  <si>
    <t>green herb</t>
  </si>
  <si>
    <t>lemon</t>
  </si>
  <si>
    <t>peach</t>
  </si>
  <si>
    <t>quince</t>
  </si>
  <si>
    <t>jasmin</t>
  </si>
  <si>
    <t>hazzlenut</t>
  </si>
  <si>
    <t>lilac</t>
  </si>
  <si>
    <t>10/40</t>
  </si>
  <si>
    <t>rose</t>
  </si>
  <si>
    <t>strawberry</t>
  </si>
  <si>
    <t>rosemarin</t>
  </si>
  <si>
    <t>burberry</t>
  </si>
  <si>
    <t>forest</t>
  </si>
  <si>
    <t>orange</t>
  </si>
  <si>
    <t>coffee</t>
  </si>
  <si>
    <t>apple</t>
  </si>
  <si>
    <t>herb</t>
  </si>
  <si>
    <t>yuja</t>
  </si>
  <si>
    <t>channel</t>
  </si>
  <si>
    <t>grape</t>
  </si>
  <si>
    <t>gucci</t>
  </si>
  <si>
    <t>floral</t>
  </si>
  <si>
    <t>freesia</t>
  </si>
  <si>
    <t>standard</t>
  </si>
  <si>
    <t>sensor</t>
  </si>
  <si>
    <t>800g</t>
  </si>
  <si>
    <t>3.3kg</t>
  </si>
  <si>
    <t>5kg</t>
  </si>
  <si>
    <t>800ml</t>
  </si>
  <si>
    <t>2500ml</t>
  </si>
  <si>
    <t>400g</t>
  </si>
  <si>
    <t>500g</t>
  </si>
  <si>
    <t>1000ml</t>
  </si>
  <si>
    <t>Orchard</t>
  </si>
  <si>
    <t>cherry berry</t>
  </si>
  <si>
    <t xml:space="preserve">ocean </t>
  </si>
  <si>
    <t>200/400</t>
  </si>
  <si>
    <t>blue</t>
  </si>
  <si>
    <t>red</t>
  </si>
  <si>
    <t>soft herb</t>
  </si>
  <si>
    <t>fresh herb</t>
  </si>
  <si>
    <t>kitchen</t>
  </si>
  <si>
    <t>bath</t>
  </si>
  <si>
    <t>toilet</t>
  </si>
  <si>
    <t>everything</t>
  </si>
  <si>
    <t>Charcoal</t>
  </si>
  <si>
    <t xml:space="preserve">green tea </t>
  </si>
  <si>
    <t>EA in BOX</t>
  </si>
  <si>
    <t>akacia</t>
  </si>
  <si>
    <t>Volume</t>
  </si>
  <si>
    <t>300ml</t>
  </si>
  <si>
    <t>380g</t>
  </si>
  <si>
    <t>400ml</t>
  </si>
  <si>
    <t>1300ml</t>
  </si>
  <si>
    <t>500ml</t>
  </si>
  <si>
    <t>600ml</t>
  </si>
  <si>
    <t>DETAIL</t>
  </si>
  <si>
    <t>매트45 mat</t>
  </si>
  <si>
    <t>다목적 세척제 anything anywhere</t>
  </si>
  <si>
    <t>네오엑스 neo ex</t>
  </si>
  <si>
    <t>맴블렌 membraine</t>
  </si>
  <si>
    <t>홈토피아 hometopia</t>
  </si>
  <si>
    <t>세탁조크리너 средство для стиралки</t>
  </si>
  <si>
    <t xml:space="preserve">업소용탈취제 </t>
  </si>
  <si>
    <t xml:space="preserve">아로마 수400ml
</t>
  </si>
  <si>
    <t xml:space="preserve">세탁비누 </t>
  </si>
  <si>
    <t xml:space="preserve">표백비누 </t>
  </si>
  <si>
    <t xml:space="preserve">살균비누 </t>
  </si>
  <si>
    <t xml:space="preserve">슈퍼청병타입
(변기세정제)
</t>
  </si>
  <si>
    <t xml:space="preserve">향기속으로기기 </t>
  </si>
  <si>
    <t>G.W./CT</t>
  </si>
  <si>
    <t>CBM/CT</t>
  </si>
  <si>
    <t>6g</t>
  </si>
  <si>
    <t>80g</t>
  </si>
  <si>
    <t>30g</t>
  </si>
  <si>
    <t>120g</t>
  </si>
  <si>
    <t>화장실 탈취제</t>
  </si>
  <si>
    <t>Hometopia high power small</t>
  </si>
  <si>
    <t>DESCRIPTION</t>
    <phoneticPr fontId="4" type="noConversion"/>
  </si>
  <si>
    <t>Air Freshner(Hyanggisok-uiro)</t>
  </si>
  <si>
    <t xml:space="preserve"> Fresh Aroma-Air</t>
  </si>
  <si>
    <t>Toilet Bowl Cleaner</t>
  </si>
  <si>
    <t>DESCRIPTION(English)</t>
    <phoneticPr fontId="4" type="noConversion"/>
  </si>
  <si>
    <t>A/F EOS Air-Fresher</t>
    <phoneticPr fontId="0" type="noConversion"/>
  </si>
  <si>
    <t>470*295*165</t>
    <phoneticPr fontId="0" type="noConversion"/>
  </si>
  <si>
    <t>470*295*265</t>
    <phoneticPr fontId="0" type="noConversion"/>
  </si>
  <si>
    <t>445*235*265</t>
    <phoneticPr fontId="0" type="noConversion"/>
  </si>
  <si>
    <t>Liquid Detergent for laundry</t>
    <phoneticPr fontId="4" type="noConversion"/>
  </si>
  <si>
    <t>415*280*145</t>
    <phoneticPr fontId="0" type="noConversion"/>
  </si>
  <si>
    <t>Oxygen Bleach for Laundry 400g</t>
    <phoneticPr fontId="4" type="noConversion"/>
  </si>
  <si>
    <t>360*245*180</t>
    <phoneticPr fontId="0" type="noConversion"/>
  </si>
  <si>
    <t>Hyanggisok-uiro fabric soferner</t>
    <phoneticPr fontId="4" type="noConversion"/>
  </si>
  <si>
    <t>445*310*190</t>
    <phoneticPr fontId="0" type="noConversion"/>
  </si>
  <si>
    <t xml:space="preserve">Laundry soap(basics)
</t>
    <phoneticPr fontId="4" type="noConversion"/>
  </si>
  <si>
    <t>280*210*120</t>
    <phoneticPr fontId="4" type="noConversion"/>
  </si>
  <si>
    <t xml:space="preserve">Laundry soap(bleaching)
</t>
    <phoneticPr fontId="4" type="noConversion"/>
  </si>
  <si>
    <t>Aloe Clean
(Kitchen Detergent)</t>
    <phoneticPr fontId="4" type="noConversion"/>
  </si>
  <si>
    <t>330*235*235</t>
    <phoneticPr fontId="0" type="noConversion"/>
  </si>
  <si>
    <t>Fabric Refreshner</t>
    <phoneticPr fontId="4" type="noConversion"/>
  </si>
  <si>
    <t>455*365*215</t>
    <phoneticPr fontId="0" type="noConversion"/>
  </si>
  <si>
    <t>425*261*250</t>
    <phoneticPr fontId="0" type="noConversion"/>
  </si>
  <si>
    <t xml:space="preserve"> The Deodorizer for Closet</t>
    <phoneticPr fontId="4" type="noConversion"/>
  </si>
  <si>
    <t>The Deodorizer for shoe Closet</t>
    <phoneticPr fontId="4" type="noConversion"/>
  </si>
  <si>
    <t>1pack</t>
    <phoneticPr fontId="4" type="noConversion"/>
  </si>
  <si>
    <t xml:space="preserve"> Glass Cleaner</t>
    <phoneticPr fontId="4" type="noConversion"/>
  </si>
  <si>
    <t>325*255*290</t>
    <phoneticPr fontId="0" type="noConversion"/>
  </si>
  <si>
    <t xml:space="preserve"> Cleaner for Kitchen</t>
    <phoneticPr fontId="4" type="noConversion"/>
  </si>
  <si>
    <t>390*335*205</t>
    <phoneticPr fontId="0" type="noConversion"/>
  </si>
  <si>
    <t>Cleaner for Bath</t>
    <phoneticPr fontId="4" type="noConversion"/>
  </si>
  <si>
    <t>Cleaner for Toliet</t>
    <phoneticPr fontId="4" type="noConversion"/>
  </si>
  <si>
    <t>Super Chong(bottle)</t>
    <phoneticPr fontId="4" type="noConversion"/>
  </si>
  <si>
    <t>180g</t>
    <phoneticPr fontId="4" type="noConversion"/>
  </si>
  <si>
    <t>340*240*160</t>
    <phoneticPr fontId="4" type="noConversion"/>
  </si>
  <si>
    <t xml:space="preserve"> hometopia(for mosquito airsol)</t>
    <phoneticPr fontId="4" type="noConversion"/>
  </si>
  <si>
    <t>410*280*280</t>
    <phoneticPr fontId="0" type="noConversion"/>
  </si>
  <si>
    <t xml:space="preserve">Mosquito coil
</t>
    <phoneticPr fontId="4" type="noConversion"/>
  </si>
  <si>
    <t>475*245*175</t>
    <phoneticPr fontId="0" type="noConversion"/>
  </si>
  <si>
    <t>480*250*160</t>
    <phoneticPr fontId="0" type="noConversion"/>
  </si>
  <si>
    <t xml:space="preserve">Hometopia mat
(for mosquito refill)
</t>
    <phoneticPr fontId="4" type="noConversion"/>
  </si>
  <si>
    <t>4g</t>
    <phoneticPr fontId="4" type="noConversion"/>
  </si>
  <si>
    <t>370*260*135</t>
    <phoneticPr fontId="0" type="noConversion"/>
  </si>
  <si>
    <t xml:space="preserve">Hometopia mat
(for mosquito dispenser)
</t>
    <phoneticPr fontId="4" type="noConversion"/>
  </si>
  <si>
    <t>no</t>
    <phoneticPr fontId="4" type="noConversion"/>
  </si>
  <si>
    <t>450*145*247</t>
    <phoneticPr fontId="0" type="noConversion"/>
  </si>
  <si>
    <t>Air Freshner(Hyanggisok-uiro)</t>
    <phoneticPr fontId="4" type="noConversion"/>
  </si>
  <si>
    <t>335*275*165</t>
    <phoneticPr fontId="0" type="noConversion"/>
  </si>
  <si>
    <t>Air Freshner(Hyanggisok-uiro)dispenser</t>
    <phoneticPr fontId="4" type="noConversion"/>
  </si>
  <si>
    <t>500*205*230</t>
    <phoneticPr fontId="0" type="noConversion"/>
  </si>
  <si>
    <t xml:space="preserve"> Fresh Aroma-Air</t>
    <phoneticPr fontId="4" type="noConversion"/>
  </si>
  <si>
    <t>295*245*280</t>
    <phoneticPr fontId="0" type="noConversion"/>
  </si>
  <si>
    <t>Aroma diffuser</t>
    <phoneticPr fontId="4" type="noConversion"/>
  </si>
  <si>
    <t>Aroma water</t>
    <phoneticPr fontId="4" type="noConversion"/>
  </si>
  <si>
    <t>Deodorant for toilet</t>
    <phoneticPr fontId="4" type="noConversion"/>
  </si>
  <si>
    <t>385*250*238</t>
    <phoneticPr fontId="4" type="noConversion"/>
  </si>
  <si>
    <t>Deodorant for room</t>
    <phoneticPr fontId="4" type="noConversion"/>
  </si>
  <si>
    <t>350*280*175</t>
    <phoneticPr fontId="4" type="noConversion"/>
  </si>
  <si>
    <t>Saetak Plus</t>
    <phoneticPr fontId="4" type="noConversion"/>
  </si>
  <si>
    <t>330*270*185</t>
    <phoneticPr fontId="0" type="noConversion"/>
  </si>
  <si>
    <t>440*280*145</t>
    <phoneticPr fontId="0" type="noConversion"/>
  </si>
  <si>
    <t>membraine for car</t>
    <phoneticPr fontId="4" type="noConversion"/>
  </si>
  <si>
    <t>355*355*330</t>
    <phoneticPr fontId="0" type="noConversion"/>
  </si>
  <si>
    <t>neo ex</t>
    <phoneticPr fontId="4" type="noConversion"/>
  </si>
  <si>
    <t>330*235*235</t>
    <phoneticPr fontId="0" type="noConversion"/>
  </si>
  <si>
    <t>Cleaner for Multi-purpose</t>
    <phoneticPr fontId="4" type="noConversion"/>
  </si>
  <si>
    <t>Air conditioner cleaner</t>
    <phoneticPr fontId="4" type="noConversion"/>
  </si>
  <si>
    <t>330ml</t>
    <phoneticPr fontId="4" type="noConversion"/>
  </si>
  <si>
    <t>setak jo clenaer</t>
    <phoneticPr fontId="4" type="noConversion"/>
  </si>
  <si>
    <t>The deodorize for fridge(charcoal)</t>
    <phoneticPr fontId="4" type="noConversion"/>
  </si>
  <si>
    <t>The deodorize for fridge(green tea)</t>
    <phoneticPr fontId="4" type="noConversion"/>
  </si>
  <si>
    <t xml:space="preserve">Sink Drainage Sanitizer </t>
    <phoneticPr fontId="4" type="noConversion"/>
  </si>
  <si>
    <t>PHOTO</t>
    <phoneticPr fontId="4" type="noConversion"/>
  </si>
  <si>
    <t>Air Freshner(Hyanggisok-uiro)</t>
    <phoneticPr fontId="4" type="noConversion"/>
  </si>
  <si>
    <t>Bergamot</t>
    <phoneticPr fontId="4" type="noConversion"/>
  </si>
  <si>
    <t>Eucalyptus</t>
    <phoneticPr fontId="4" type="noConversion"/>
  </si>
  <si>
    <t>potpurri</t>
    <phoneticPr fontId="4" type="noConversion"/>
  </si>
  <si>
    <t>470*295*265</t>
    <phoneticPr fontId="0" type="noConversion"/>
  </si>
  <si>
    <t>280*210*120</t>
    <phoneticPr fontId="4" type="noConversion"/>
  </si>
  <si>
    <t>375*290*270</t>
    <phoneticPr fontId="0" type="noConversion"/>
  </si>
  <si>
    <t>365*265*245</t>
    <phoneticPr fontId="0" type="noConversion"/>
  </si>
  <si>
    <t>8801353000158</t>
  </si>
  <si>
    <t>8801353000561</t>
  </si>
  <si>
    <t>8801353000585</t>
  </si>
  <si>
    <t>8801353002015</t>
  </si>
  <si>
    <t>8801353000554</t>
  </si>
  <si>
    <t>8801353000578</t>
  </si>
  <si>
    <t>8801353002008</t>
  </si>
  <si>
    <t>8801353002022</t>
  </si>
  <si>
    <t>8801353000592</t>
  </si>
  <si>
    <t>8801353000608</t>
  </si>
  <si>
    <t>8801353000615</t>
  </si>
  <si>
    <t>8801353002558</t>
  </si>
  <si>
    <t>8801353005603</t>
  </si>
  <si>
    <t>8801353005597</t>
  </si>
  <si>
    <t>8801353005610</t>
  </si>
  <si>
    <t>8801353002688</t>
  </si>
  <si>
    <t>8801353003852</t>
  </si>
  <si>
    <t>8801353003364</t>
  </si>
  <si>
    <t>8801353003371</t>
  </si>
  <si>
    <t>8801353005160</t>
  </si>
  <si>
    <t>8801353005177</t>
  </si>
  <si>
    <t>8801353005184</t>
  </si>
  <si>
    <t>8801353005504</t>
  </si>
  <si>
    <t>8801353005511</t>
  </si>
  <si>
    <t>8801353005481</t>
  </si>
  <si>
    <t>8801353005498</t>
  </si>
  <si>
    <t>8801353003548</t>
  </si>
  <si>
    <t>8801353002541</t>
  </si>
  <si>
    <t>8801353002534</t>
  </si>
  <si>
    <t>8801353003463</t>
  </si>
  <si>
    <t>8801353005306</t>
  </si>
  <si>
    <t>8801353005320</t>
  </si>
  <si>
    <t>8801353003818</t>
  </si>
  <si>
    <t>8801353000318</t>
  </si>
  <si>
    <t>8801353003845</t>
  </si>
  <si>
    <t>8801353004675</t>
  </si>
  <si>
    <t>8801353004682</t>
  </si>
  <si>
    <t>8801353004699</t>
  </si>
  <si>
    <t>8801353000172</t>
  </si>
  <si>
    <t>8801353003227</t>
  </si>
  <si>
    <t>8801353003241</t>
  </si>
  <si>
    <t>8801353003258</t>
  </si>
  <si>
    <t>8801353000639</t>
  </si>
  <si>
    <t>8801353005078</t>
  </si>
  <si>
    <t>8801353000684</t>
  </si>
  <si>
    <t>BAR CODE</t>
    <phoneticPr fontId="4" type="noConversion"/>
  </si>
  <si>
    <t>floral</t>
    <phoneticPr fontId="4" type="noConversion"/>
  </si>
  <si>
    <t>freesia</t>
    <phoneticPr fontId="4" type="noConversion"/>
  </si>
  <si>
    <t>aqua blue</t>
    <phoneticPr fontId="4" type="noConversion"/>
  </si>
  <si>
    <t>lavender</t>
    <phoneticPr fontId="4" type="noConversion"/>
  </si>
  <si>
    <t>Aloe Clean
(Kitchen Detergent)</t>
    <phoneticPr fontId="4" type="noConversion"/>
  </si>
  <si>
    <t xml:space="preserve">Multipurpose cleaner
</t>
    <phoneticPr fontId="4" type="noConversion"/>
  </si>
  <si>
    <t>450g</t>
    <phoneticPr fontId="4" type="noConversion"/>
  </si>
  <si>
    <t>lemon</t>
    <phoneticPr fontId="4" type="noConversion"/>
  </si>
  <si>
    <t>8801353003845</t>
    <phoneticPr fontId="4" type="noConversion"/>
  </si>
  <si>
    <t>8801353000318</t>
    <phoneticPr fontId="4" type="noConversion"/>
  </si>
  <si>
    <t>500*270*270</t>
    <phoneticPr fontId="0" type="noConversion"/>
  </si>
  <si>
    <t>355*280*138</t>
    <phoneticPr fontId="4" type="noConversion"/>
  </si>
  <si>
    <t>업소용탈취제</t>
    <phoneticPr fontId="4" type="noConversion"/>
  </si>
  <si>
    <t>화장실탈취제</t>
    <phoneticPr fontId="4" type="noConversion"/>
  </si>
  <si>
    <t>담배냄새탈취제</t>
    <phoneticPr fontId="4" type="noConversion"/>
  </si>
  <si>
    <t>실내용탈취제</t>
    <phoneticPr fontId="4" type="noConversion"/>
  </si>
  <si>
    <t>세탁플러스800g  Detergent 800g(Saetak Plus)</t>
    <phoneticPr fontId="0" type="noConversion"/>
  </si>
  <si>
    <t>세탁플러스3.3Kg Detergent 3,3Kg(Saetak Plus)</t>
    <phoneticPr fontId="4" type="noConversion"/>
  </si>
  <si>
    <t>세탁플러스5Kg Detergent 5Kg(Saetak Plus)</t>
    <phoneticPr fontId="0" type="noConversion"/>
  </si>
  <si>
    <t>물세탁플러스  Liquid Detergent for laundry</t>
    <phoneticPr fontId="0" type="noConversion"/>
  </si>
  <si>
    <t>산소계표백제 Oxygen Bleach for Laundry 400g</t>
    <phoneticPr fontId="0" type="noConversion"/>
  </si>
  <si>
    <t>세안비누</t>
    <phoneticPr fontId="4" type="noConversion"/>
  </si>
  <si>
    <t>맴블렌 membraine</t>
    <phoneticPr fontId="4" type="noConversion"/>
  </si>
  <si>
    <t>네오엑스 neo ex</t>
    <phoneticPr fontId="4" type="noConversion"/>
  </si>
  <si>
    <t>섬유탈취제  Fabric Refreshner</t>
    <phoneticPr fontId="0" type="noConversion"/>
  </si>
  <si>
    <t>유리세척제 Glass Cleaner</t>
    <phoneticPr fontId="0" type="noConversion"/>
  </si>
  <si>
    <t>주방용세정제  Cleaner for Kitchen</t>
    <phoneticPr fontId="0" type="noConversion"/>
  </si>
  <si>
    <t>욕실용세정제  Cleaner for Bath</t>
    <phoneticPr fontId="0" type="noConversion"/>
  </si>
  <si>
    <t>화장실세정제 Cleaner for Toliet</t>
    <phoneticPr fontId="0" type="noConversion"/>
  </si>
  <si>
    <t>다목적세정제 Cleaner for Multi-purpose</t>
    <phoneticPr fontId="0" type="noConversion"/>
  </si>
  <si>
    <t>슈퍼청 Super Chong</t>
    <phoneticPr fontId="0" type="noConversion"/>
  </si>
  <si>
    <t>홈토피아 hometopia</t>
    <phoneticPr fontId="4" type="noConversion"/>
  </si>
  <si>
    <t>훈증기</t>
    <phoneticPr fontId="0" type="noConversion"/>
  </si>
  <si>
    <t>8801353003807</t>
    <phoneticPr fontId="4" type="noConversion"/>
  </si>
  <si>
    <t>Mooldokkaebi 1pack</t>
    <phoneticPr fontId="4" type="noConversion"/>
  </si>
  <si>
    <t>apple</t>
    <phoneticPr fontId="4" type="noConversion"/>
  </si>
  <si>
    <t>8801353004156</t>
    <phoneticPr fontId="4" type="noConversion"/>
  </si>
  <si>
    <t>freesia</t>
    <phoneticPr fontId="4" type="noConversion"/>
  </si>
  <si>
    <t>smoking</t>
    <phoneticPr fontId="4" type="noConversion"/>
  </si>
  <si>
    <t>8801353004378</t>
    <phoneticPr fontId="4" type="noConversion"/>
  </si>
  <si>
    <t>8801353003937</t>
    <phoneticPr fontId="4" type="noConversion"/>
  </si>
  <si>
    <t>8801353003524</t>
    <phoneticPr fontId="4" type="noConversion"/>
  </si>
  <si>
    <t>굿나잇본품</t>
    <phoneticPr fontId="4" type="noConversion"/>
  </si>
  <si>
    <t xml:space="preserve">8801353002190
</t>
    <phoneticPr fontId="8" type="noConversion"/>
  </si>
  <si>
    <t>245*195*390</t>
    <phoneticPr fontId="8" type="noConversion"/>
  </si>
  <si>
    <t>260*110*405</t>
    <phoneticPr fontId="8" type="noConversion"/>
  </si>
  <si>
    <t>에어컨세정제</t>
    <phoneticPr fontId="4" type="noConversion"/>
  </si>
  <si>
    <t>8801353005917</t>
    <phoneticPr fontId="4" type="noConversion"/>
  </si>
  <si>
    <t>HSCODE</t>
    <phoneticPr fontId="4" type="noConversion"/>
  </si>
  <si>
    <t xml:space="preserve">모기향20 </t>
    <phoneticPr fontId="4" type="noConversion"/>
  </si>
  <si>
    <t>10p</t>
    <phoneticPr fontId="4" type="noConversion"/>
  </si>
  <si>
    <t>20p</t>
    <phoneticPr fontId="4" type="noConversion"/>
  </si>
  <si>
    <t>8801353003531</t>
    <phoneticPr fontId="4" type="noConversion"/>
  </si>
  <si>
    <t>모기향10</t>
    <phoneticPr fontId="4" type="noConversion"/>
  </si>
  <si>
    <t>캔모기향</t>
    <phoneticPr fontId="4" type="noConversion"/>
  </si>
  <si>
    <t xml:space="preserve">8801353006037
</t>
    <phoneticPr fontId="4" type="noConversion"/>
  </si>
  <si>
    <t>8801353003821</t>
    <phoneticPr fontId="4" type="noConversion"/>
  </si>
  <si>
    <t>Peppermint</t>
    <phoneticPr fontId="4" type="noConversion"/>
  </si>
  <si>
    <t>50p</t>
    <phoneticPr fontId="4" type="noConversion"/>
  </si>
  <si>
    <t>Good night
(for mosquito dispenser)</t>
    <phoneticPr fontId="4" type="noConversion"/>
  </si>
  <si>
    <t>Good night
(refill)</t>
    <phoneticPr fontId="4" type="noConversion"/>
  </si>
  <si>
    <t xml:space="preserve">Laundry soap
</t>
    <phoneticPr fontId="4" type="noConversion"/>
  </si>
  <si>
    <t>8801353005313</t>
    <phoneticPr fontId="4" type="noConversion"/>
  </si>
  <si>
    <t>8801353003630</t>
    <phoneticPr fontId="4" type="noConversion"/>
  </si>
  <si>
    <t>330*305*280</t>
    <phoneticPr fontId="0" type="noConversion"/>
  </si>
  <si>
    <t>355*280*138</t>
    <phoneticPr fontId="4" type="noConversion"/>
  </si>
  <si>
    <t>295*245*280</t>
    <phoneticPr fontId="0" type="noConversion"/>
  </si>
  <si>
    <t>800ml</t>
    <phoneticPr fontId="4" type="noConversion"/>
  </si>
  <si>
    <t>8801353002626</t>
    <phoneticPr fontId="4" type="noConversion"/>
  </si>
  <si>
    <t>8801353002671</t>
    <phoneticPr fontId="4" type="noConversion"/>
  </si>
  <si>
    <t>8801353000318</t>
    <phoneticPr fontId="4" type="noConversion"/>
  </si>
  <si>
    <t>400ml</t>
    <phoneticPr fontId="4" type="noConversion"/>
  </si>
  <si>
    <t>PRODUCT'S
SIZE</t>
  </si>
  <si>
    <t>52*52*225</t>
    <phoneticPr fontId="4" type="noConversion"/>
  </si>
  <si>
    <t>65*65*143</t>
    <phoneticPr fontId="4" type="noConversion"/>
  </si>
  <si>
    <t>65*65*143</t>
  </si>
  <si>
    <t>105*55*265</t>
    <phoneticPr fontId="4" type="noConversion"/>
  </si>
  <si>
    <t>55*55*265</t>
    <phoneticPr fontId="4" type="noConversion"/>
  </si>
  <si>
    <t>150*92*100</t>
    <phoneticPr fontId="4" type="noConversion"/>
  </si>
  <si>
    <t>80*50*175</t>
    <phoneticPr fontId="4" type="noConversion"/>
  </si>
  <si>
    <t>115*75*110</t>
    <phoneticPr fontId="4" type="noConversion"/>
  </si>
  <si>
    <t>65*65*150</t>
    <phoneticPr fontId="4" type="noConversion"/>
  </si>
  <si>
    <t>140*80*255</t>
    <phoneticPr fontId="4" type="noConversion"/>
  </si>
  <si>
    <t>175*120*330</t>
    <phoneticPr fontId="4" type="noConversion"/>
  </si>
  <si>
    <t>200*80*350</t>
    <phoneticPr fontId="4" type="noConversion"/>
  </si>
  <si>
    <t>160*75*270</t>
    <phoneticPr fontId="4" type="noConversion"/>
  </si>
  <si>
    <t>145*60*220</t>
    <phoneticPr fontId="4" type="noConversion"/>
  </si>
  <si>
    <t>160*100*280</t>
    <phoneticPr fontId="4" type="noConversion"/>
  </si>
  <si>
    <t>90*20*200</t>
    <phoneticPr fontId="4" type="noConversion"/>
  </si>
  <si>
    <t>100*60*35</t>
    <phoneticPr fontId="4" type="noConversion"/>
  </si>
  <si>
    <t>80*45*240</t>
    <phoneticPr fontId="4" type="noConversion"/>
  </si>
  <si>
    <t>160*70*275</t>
    <phoneticPr fontId="4" type="noConversion"/>
  </si>
  <si>
    <t>105*80*245</t>
    <phoneticPr fontId="4" type="noConversion"/>
  </si>
  <si>
    <t>40*15*143</t>
    <phoneticPr fontId="4" type="noConversion"/>
  </si>
  <si>
    <t>30*70*150</t>
    <phoneticPr fontId="4" type="noConversion"/>
  </si>
  <si>
    <t>82*82*190</t>
    <phoneticPr fontId="4" type="noConversion"/>
  </si>
  <si>
    <t>120*83*230</t>
    <phoneticPr fontId="4" type="noConversion"/>
  </si>
  <si>
    <t>60*130*140</t>
    <phoneticPr fontId="4" type="noConversion"/>
  </si>
  <si>
    <t>105*57*255</t>
    <phoneticPr fontId="4" type="noConversion"/>
  </si>
  <si>
    <t>90*90*240</t>
    <phoneticPr fontId="4" type="noConversion"/>
  </si>
  <si>
    <t>90*50*190</t>
    <phoneticPr fontId="4" type="noConversion"/>
  </si>
  <si>
    <t>60*60*220</t>
    <phoneticPr fontId="4" type="noConversion"/>
  </si>
  <si>
    <t>147*60*220</t>
    <phoneticPr fontId="4" type="noConversion"/>
  </si>
  <si>
    <t>160*30*147</t>
    <phoneticPr fontId="4" type="noConversion"/>
  </si>
  <si>
    <t>90*75*130</t>
    <phoneticPr fontId="4" type="noConversion"/>
  </si>
  <si>
    <t>140*50*150</t>
    <phoneticPr fontId="4" type="noConversion"/>
  </si>
  <si>
    <t>65*65*250</t>
    <phoneticPr fontId="4" type="noConversion"/>
  </si>
  <si>
    <t>115*26*115</t>
    <phoneticPr fontId="4" type="noConversion"/>
  </si>
  <si>
    <t>115*50*115</t>
    <phoneticPr fontId="4" type="noConversion"/>
  </si>
  <si>
    <t>130*130*125</t>
    <phoneticPr fontId="4" type="noConversion"/>
  </si>
  <si>
    <t>60*50*120</t>
    <phoneticPr fontId="4" type="noConversion"/>
  </si>
  <si>
    <t>115*45*120</t>
    <phoneticPr fontId="4" type="noConversion"/>
  </si>
  <si>
    <t>120*62*86</t>
    <phoneticPr fontId="4" type="noConversion"/>
  </si>
  <si>
    <t>50*50*90</t>
    <phoneticPr fontId="4" type="noConversion"/>
  </si>
  <si>
    <t xml:space="preserve">Rosemary facial soap </t>
    <phoneticPr fontId="4" type="noConversion"/>
  </si>
  <si>
    <t xml:space="preserve">cucumber facial soap </t>
    <phoneticPr fontId="4" type="noConversion"/>
  </si>
  <si>
    <t xml:space="preserve">lavender facial soap </t>
    <phoneticPr fontId="4" type="noConversion"/>
  </si>
  <si>
    <t>아로마디퓨져</t>
    <phoneticPr fontId="4" type="noConversion"/>
  </si>
  <si>
    <t>130ml</t>
    <phoneticPr fontId="4" type="noConversion"/>
  </si>
  <si>
    <t xml:space="preserve"> mango &amp; jasmine</t>
    <phoneticPr fontId="4" type="noConversion"/>
  </si>
  <si>
    <t>130ml</t>
    <phoneticPr fontId="4" type="noConversion"/>
  </si>
  <si>
    <t xml:space="preserve"> lavender </t>
    <phoneticPr fontId="4" type="noConversion"/>
  </si>
  <si>
    <t xml:space="preserve"> peach </t>
    <phoneticPr fontId="4" type="noConversion"/>
  </si>
  <si>
    <t>382*310*180</t>
    <phoneticPr fontId="4" type="noConversion"/>
  </si>
  <si>
    <t>베스토프리미엄</t>
    <phoneticPr fontId="4" type="noConversion"/>
  </si>
  <si>
    <t>Besto premuim  70pcs</t>
    <phoneticPr fontId="4" type="noConversion"/>
  </si>
  <si>
    <t>premuim</t>
    <phoneticPr fontId="4" type="noConversion"/>
  </si>
  <si>
    <t>70pcs</t>
    <phoneticPr fontId="4" type="noConversion"/>
  </si>
  <si>
    <t>신발냄새 OUT</t>
    <phoneticPr fontId="4" type="noConversion"/>
  </si>
  <si>
    <t xml:space="preserve">
</t>
    <phoneticPr fontId="4" type="noConversion"/>
  </si>
  <si>
    <t>Fabric Refreshner</t>
    <phoneticPr fontId="4" type="noConversion"/>
  </si>
  <si>
    <t>soft herb</t>
    <phoneticPr fontId="4" type="noConversion"/>
  </si>
  <si>
    <t>fresh herb</t>
    <phoneticPr fontId="4" type="noConversion"/>
  </si>
  <si>
    <t>green herb</t>
    <phoneticPr fontId="4" type="noConversion"/>
  </si>
  <si>
    <t>냉장고탈취제(숯)</t>
    <phoneticPr fontId="0" type="noConversion"/>
  </si>
  <si>
    <t>냉장고탈취제(녹차)</t>
    <phoneticPr fontId="0" type="noConversion"/>
  </si>
  <si>
    <t>BOX SIZE</t>
    <phoneticPr fontId="4" type="noConversion"/>
  </si>
  <si>
    <t>8801353000967</t>
    <phoneticPr fontId="4" type="noConversion"/>
  </si>
  <si>
    <t>8801353001483</t>
    <phoneticPr fontId="4" type="noConversion"/>
  </si>
  <si>
    <t>550*390*220</t>
    <phoneticPr fontId="0" type="noConversion"/>
  </si>
  <si>
    <t>400*360*220</t>
    <phoneticPr fontId="0" type="noConversion"/>
  </si>
  <si>
    <t>363g</t>
    <phoneticPr fontId="4" type="noConversion"/>
  </si>
  <si>
    <t>60*60*233</t>
    <phoneticPr fontId="4" type="noConversion"/>
  </si>
  <si>
    <t>Baking soda 1.2kg</t>
    <phoneticPr fontId="4" type="noConversion"/>
  </si>
  <si>
    <t>Baking soda 1.2</t>
    <phoneticPr fontId="4" type="noConversion"/>
  </si>
  <si>
    <t>1200g</t>
    <phoneticPr fontId="4" type="noConversion"/>
  </si>
  <si>
    <t>160*90*250</t>
    <phoneticPr fontId="4" type="noConversion"/>
  </si>
  <si>
    <t>Super Chong</t>
    <phoneticPr fontId="4" type="noConversion"/>
  </si>
  <si>
    <t>씽크콤비  Sink Combi для раковины</t>
    <phoneticPr fontId="4" type="noConversion"/>
  </si>
  <si>
    <t xml:space="preserve"> Sink Combi</t>
    <phoneticPr fontId="4" type="noConversion"/>
  </si>
  <si>
    <t>400*270*274</t>
    <phoneticPr fontId="4" type="noConversion"/>
  </si>
  <si>
    <t>405*270*260</t>
    <phoneticPr fontId="4" type="noConversion"/>
  </si>
  <si>
    <t>8801353005269</t>
    <phoneticPr fontId="4" type="noConversion"/>
  </si>
  <si>
    <t>8801353001414</t>
    <phoneticPr fontId="4" type="noConversion"/>
  </si>
  <si>
    <t>Removes the smell of shoes</t>
    <phoneticPr fontId="4" type="noConversion"/>
  </si>
  <si>
    <t>100*60*275</t>
    <phoneticPr fontId="4" type="noConversion"/>
  </si>
  <si>
    <t>380*230*310</t>
    <phoneticPr fontId="4" type="noConversion"/>
  </si>
  <si>
    <t>8801353002374</t>
    <phoneticPr fontId="4" type="noConversion"/>
  </si>
  <si>
    <t>550g</t>
    <phoneticPr fontId="4" type="noConversion"/>
  </si>
  <si>
    <t>큰냉장고탈취제(녹차)</t>
    <phoneticPr fontId="0" type="noConversion"/>
  </si>
  <si>
    <t>큰냉장고탈취제(숯)</t>
    <phoneticPr fontId="0" type="noConversion"/>
  </si>
  <si>
    <t>420g</t>
    <phoneticPr fontId="4" type="noConversion"/>
  </si>
  <si>
    <t>8801353006396</t>
    <phoneticPr fontId="4" type="noConversion"/>
  </si>
  <si>
    <t xml:space="preserve"> 400*330*120</t>
  </si>
  <si>
    <t>160*100*275</t>
    <phoneticPr fontId="4" type="noConversion"/>
  </si>
  <si>
    <t>350*330*280</t>
    <phoneticPr fontId="4" type="noConversion"/>
  </si>
  <si>
    <t>150*63*100</t>
    <phoneticPr fontId="4" type="noConversion"/>
  </si>
  <si>
    <t>베이킹세정제</t>
    <phoneticPr fontId="4" type="noConversion"/>
  </si>
  <si>
    <t>1600ml</t>
    <phoneticPr fontId="4" type="noConversion"/>
  </si>
  <si>
    <t>8801353006518</t>
    <phoneticPr fontId="4" type="noConversion"/>
  </si>
  <si>
    <t>197*90*295</t>
    <phoneticPr fontId="4" type="noConversion"/>
  </si>
  <si>
    <t>457*300*156</t>
    <phoneticPr fontId="4" type="noConversion"/>
  </si>
  <si>
    <t>200g</t>
    <phoneticPr fontId="4" type="noConversion"/>
  </si>
  <si>
    <t>8801353006440</t>
    <phoneticPr fontId="4" type="noConversion"/>
  </si>
  <si>
    <t>8801353006433</t>
    <phoneticPr fontId="4" type="noConversion"/>
  </si>
  <si>
    <t>395*303*132</t>
    <phoneticPr fontId="4" type="noConversion"/>
  </si>
  <si>
    <t>100pcs</t>
    <phoneticPr fontId="4" type="noConversion"/>
  </si>
  <si>
    <t>반려동물탈취제</t>
    <phoneticPr fontId="4" type="noConversion"/>
  </si>
  <si>
    <t>750ml</t>
    <phoneticPr fontId="4" type="noConversion"/>
  </si>
  <si>
    <t>402*217*260</t>
    <phoneticPr fontId="4" type="noConversion"/>
  </si>
  <si>
    <t>94*78*238</t>
    <phoneticPr fontId="4" type="noConversion"/>
  </si>
  <si>
    <t>pet deodorizer</t>
    <phoneticPr fontId="4" type="noConversion"/>
  </si>
  <si>
    <t>449*215*255</t>
    <phoneticPr fontId="4" type="noConversion"/>
  </si>
  <si>
    <t>곰팡이제거제</t>
    <phoneticPr fontId="4" type="noConversion"/>
  </si>
  <si>
    <t>fungal remover</t>
    <phoneticPr fontId="4" type="noConversion"/>
  </si>
  <si>
    <t>334*330*303</t>
    <phoneticPr fontId="4" type="noConversion"/>
  </si>
  <si>
    <t>470*315*115</t>
    <phoneticPr fontId="4" type="noConversion"/>
  </si>
  <si>
    <t>옷장용탈취제4P</t>
    <phoneticPr fontId="4" type="noConversion"/>
  </si>
  <si>
    <t>신발장용탈취제4P</t>
    <phoneticPr fontId="4" type="noConversion"/>
  </si>
  <si>
    <t>65g*4</t>
  </si>
  <si>
    <t>65g*4</t>
    <phoneticPr fontId="4" type="noConversion"/>
  </si>
  <si>
    <t>lavender</t>
    <phoneticPr fontId="4" type="noConversion"/>
  </si>
  <si>
    <t>peach</t>
    <phoneticPr fontId="4" type="noConversion"/>
  </si>
  <si>
    <t>Forest</t>
    <phoneticPr fontId="4" type="noConversion"/>
  </si>
  <si>
    <t>Cotton</t>
    <phoneticPr fontId="4" type="noConversion"/>
  </si>
  <si>
    <t>8801353006112</t>
    <phoneticPr fontId="4" type="noConversion"/>
  </si>
  <si>
    <t>8801353006129</t>
    <phoneticPr fontId="4" type="noConversion"/>
  </si>
  <si>
    <t>8801353006099</t>
    <phoneticPr fontId="4" type="noConversion"/>
  </si>
  <si>
    <t>8801353006105</t>
    <phoneticPr fontId="4" type="noConversion"/>
  </si>
  <si>
    <t>화장실전용탈취제</t>
    <phoneticPr fontId="4" type="noConversion"/>
  </si>
  <si>
    <t>400*218*253</t>
    <phoneticPr fontId="4" type="noConversion"/>
  </si>
  <si>
    <t>80매</t>
    <phoneticPr fontId="4" type="noConversion"/>
  </si>
  <si>
    <t>140*105*90</t>
    <phoneticPr fontId="4" type="noConversion"/>
  </si>
  <si>
    <t>foaming Cleaner for Kitchen</t>
    <phoneticPr fontId="4" type="noConversion"/>
  </si>
  <si>
    <t>foaming  Cleaner for Bath</t>
    <phoneticPr fontId="4" type="noConversion"/>
  </si>
  <si>
    <t>foaming  Cleaner for  Multi-purpose</t>
    <phoneticPr fontId="4" type="noConversion"/>
  </si>
  <si>
    <t>toilet deodorizer spray</t>
    <phoneticPr fontId="4" type="noConversion"/>
  </si>
  <si>
    <t>PURE WET WIPES</t>
    <phoneticPr fontId="4" type="noConversion"/>
  </si>
  <si>
    <t>premuim WIPES 80pcs</t>
    <phoneticPr fontId="4" type="noConversion"/>
  </si>
  <si>
    <t xml:space="preserve"> Kitchen Detergent 500g(Aloe Clean 500g)</t>
    <phoneticPr fontId="0" type="noConversion"/>
  </si>
  <si>
    <t>Kitchen Detergent 800g(Aloe Clean)</t>
    <phoneticPr fontId="0" type="noConversion"/>
  </si>
  <si>
    <t xml:space="preserve"> Kitchen Detergent 1kg(Aloe Clean)</t>
    <phoneticPr fontId="0" type="noConversion"/>
  </si>
  <si>
    <t>아로마디퓨져 리필</t>
    <phoneticPr fontId="4" type="noConversion"/>
  </si>
  <si>
    <t>Aroma diffuser refill</t>
    <phoneticPr fontId="4" type="noConversion"/>
  </si>
  <si>
    <t xml:space="preserve">black Cherry </t>
    <phoneticPr fontId="4" type="noConversion"/>
  </si>
  <si>
    <t>akacia</t>
    <phoneticPr fontId="4" type="noConversion"/>
  </si>
  <si>
    <t>rose</t>
    <phoneticPr fontId="4" type="noConversion"/>
  </si>
  <si>
    <t>200ml</t>
    <phoneticPr fontId="4" type="noConversion"/>
  </si>
  <si>
    <t>260g</t>
    <phoneticPr fontId="4" type="noConversion"/>
  </si>
  <si>
    <t>300g</t>
    <phoneticPr fontId="4" type="noConversion"/>
  </si>
  <si>
    <t>8801353006839</t>
    <phoneticPr fontId="4" type="noConversion"/>
  </si>
  <si>
    <t>Florence  diffuser</t>
    <phoneticPr fontId="4" type="noConversion"/>
  </si>
  <si>
    <t>플로렌스 디퓨져</t>
    <phoneticPr fontId="4" type="noConversion"/>
  </si>
  <si>
    <t xml:space="preserve">apricot facial soap </t>
    <phoneticPr fontId="4" type="noConversion"/>
  </si>
  <si>
    <t>90g*3
(건조시76g*3)</t>
    <phoneticPr fontId="4" type="noConversion"/>
  </si>
  <si>
    <t>230g
(건조시 161g)</t>
    <phoneticPr fontId="4" type="noConversion"/>
  </si>
  <si>
    <t>8801353006365</t>
    <phoneticPr fontId="4" type="noConversion"/>
  </si>
  <si>
    <t>430*280*150</t>
    <phoneticPr fontId="0" type="noConversion"/>
  </si>
  <si>
    <t>250*250*190</t>
    <phoneticPr fontId="0" type="noConversion"/>
  </si>
  <si>
    <t>470*315*115</t>
    <phoneticPr fontId="0" type="noConversion"/>
  </si>
  <si>
    <t>업소용디퓨져</t>
    <phoneticPr fontId="4" type="noConversion"/>
  </si>
  <si>
    <t>Aroma diffuser big size</t>
    <phoneticPr fontId="4" type="noConversion"/>
  </si>
  <si>
    <t>coffee</t>
    <phoneticPr fontId="4" type="noConversion"/>
  </si>
  <si>
    <t>500ml</t>
    <phoneticPr fontId="4" type="noConversion"/>
  </si>
  <si>
    <t>Rosemary</t>
    <phoneticPr fontId="4" type="noConversion"/>
  </si>
  <si>
    <t>cucumber</t>
  </si>
  <si>
    <t>lavender</t>
    <phoneticPr fontId="4" type="noConversion"/>
  </si>
  <si>
    <t>apricot</t>
    <phoneticPr fontId="4" type="noConversion"/>
  </si>
  <si>
    <t>300ml</t>
    <phoneticPr fontId="4" type="noConversion"/>
  </si>
  <si>
    <t>750ml</t>
    <phoneticPr fontId="4" type="noConversion"/>
  </si>
  <si>
    <t xml:space="preserve">Deodorant 
(for large area 550g)
</t>
    <phoneticPr fontId="4" type="noConversion"/>
  </si>
  <si>
    <t>Air Freshner(Hyanggisok-uiro)</t>
    <phoneticPr fontId="4" type="noConversion"/>
  </si>
  <si>
    <t>450*185*260</t>
    <phoneticPr fontId="4" type="noConversion"/>
  </si>
  <si>
    <t>405*150*155</t>
    <phoneticPr fontId="4" type="noConversion"/>
  </si>
  <si>
    <t>380*320*220</t>
    <phoneticPr fontId="0" type="noConversion"/>
  </si>
  <si>
    <t xml:space="preserve">참숯물도깨비1입  </t>
    <phoneticPr fontId="0" type="noConversion"/>
  </si>
  <si>
    <t>참조은물티슈 100매</t>
    <phoneticPr fontId="4" type="noConversion"/>
  </si>
  <si>
    <t>100매</t>
    <phoneticPr fontId="4" type="noConversion"/>
  </si>
  <si>
    <t>공기청향제</t>
    <phoneticPr fontId="0" type="noConversion"/>
  </si>
  <si>
    <t xml:space="preserve">공기/탈취청향제 </t>
    <phoneticPr fontId="4" type="noConversion"/>
  </si>
  <si>
    <t xml:space="preserve">향기속으로리필 
</t>
    <phoneticPr fontId="4" type="noConversion"/>
  </si>
  <si>
    <t>후레쉬-에어</t>
    <phoneticPr fontId="0" type="noConversion"/>
  </si>
  <si>
    <t xml:space="preserve">향기속으로1300ml ( 섬유유연제)
</t>
    <phoneticPr fontId="4" type="noConversion"/>
  </si>
  <si>
    <t>chamjoeun wet wipes</t>
    <phoneticPr fontId="4" type="noConversion"/>
  </si>
  <si>
    <t>coffee</t>
    <phoneticPr fontId="4" type="noConversion"/>
  </si>
  <si>
    <t>Powder Detergent for Laundry Drum450g</t>
    <phoneticPr fontId="4" type="noConversion"/>
  </si>
  <si>
    <t>Super Chong(bottle) lavender</t>
    <phoneticPr fontId="4" type="noConversion"/>
  </si>
  <si>
    <t>8801353005399</t>
    <phoneticPr fontId="4" type="noConversion"/>
  </si>
  <si>
    <t>8801353007089</t>
    <phoneticPr fontId="4" type="noConversion"/>
  </si>
  <si>
    <t>NEW PRODUCT</t>
    <phoneticPr fontId="4" type="noConversion"/>
  </si>
  <si>
    <t>참조은물티슈 80매</t>
    <phoneticPr fontId="4" type="noConversion"/>
  </si>
  <si>
    <t>smoking</t>
    <phoneticPr fontId="4" type="noConversion"/>
  </si>
  <si>
    <t>450*185*260</t>
  </si>
  <si>
    <t>520*205*280</t>
    <phoneticPr fontId="4" type="noConversion"/>
  </si>
  <si>
    <t>450*320*165</t>
    <phoneticPr fontId="0" type="noConversion"/>
  </si>
  <si>
    <t>뚜러펑</t>
    <phoneticPr fontId="4" type="noConversion"/>
  </si>
  <si>
    <t>drain cleaner</t>
    <phoneticPr fontId="4" type="noConversion"/>
  </si>
  <si>
    <t>1500ml</t>
    <phoneticPr fontId="4" type="noConversion"/>
  </si>
  <si>
    <t>370*290*280</t>
    <phoneticPr fontId="4" type="noConversion"/>
  </si>
  <si>
    <t>옷장용탈취제 3입 로즈마리</t>
    <phoneticPr fontId="4" type="noConversion"/>
  </si>
  <si>
    <t>옷장용탈취제 3입 블랙체리</t>
    <phoneticPr fontId="4" type="noConversion"/>
  </si>
  <si>
    <t>옷장용탈취제 3입 숲속</t>
    <phoneticPr fontId="4" type="noConversion"/>
  </si>
  <si>
    <t>옷장용탈취제 3입 라벤더</t>
    <phoneticPr fontId="4" type="noConversion"/>
  </si>
  <si>
    <t xml:space="preserve"> The Deodorizer for Closet forest</t>
    <phoneticPr fontId="4" type="noConversion"/>
  </si>
  <si>
    <t xml:space="preserve"> The Deodorizer for Closet lavender</t>
    <phoneticPr fontId="4" type="noConversion"/>
  </si>
  <si>
    <t xml:space="preserve"> The Deodorizer for Closet rosemarin</t>
    <phoneticPr fontId="4" type="noConversion"/>
  </si>
  <si>
    <t xml:space="preserve"> The Deodorizer for Closet black Cherry </t>
    <phoneticPr fontId="4" type="noConversion"/>
  </si>
  <si>
    <t>4g *6</t>
    <phoneticPr fontId="4" type="noConversion"/>
  </si>
  <si>
    <t>440*193*150</t>
    <phoneticPr fontId="4" type="noConversion"/>
  </si>
  <si>
    <t xml:space="preserve">향기속으로2500ml bottle ( 섬유유연제)
</t>
    <phoneticPr fontId="4" type="noConversion"/>
  </si>
  <si>
    <t>2500ml</t>
    <phoneticPr fontId="4" type="noConversion"/>
  </si>
  <si>
    <t xml:space="preserve"> 330 X 225 X 280</t>
    <phoneticPr fontId="4" type="noConversion"/>
  </si>
  <si>
    <t>매트30 mat</t>
    <phoneticPr fontId="4" type="noConversion"/>
  </si>
  <si>
    <t>매트60 mat</t>
    <phoneticPr fontId="4" type="noConversion"/>
  </si>
  <si>
    <t>산도깨비 워서액</t>
    <phoneticPr fontId="4" type="noConversion"/>
  </si>
  <si>
    <t>Washer fluid</t>
    <phoneticPr fontId="4" type="noConversion"/>
  </si>
  <si>
    <t>1800ml</t>
    <phoneticPr fontId="4" type="noConversion"/>
  </si>
  <si>
    <t>305*200*310</t>
    <phoneticPr fontId="4" type="noConversion"/>
  </si>
  <si>
    <t>8801353002527</t>
    <phoneticPr fontId="4" type="noConversion"/>
  </si>
  <si>
    <t>8801353003814</t>
    <phoneticPr fontId="4" type="noConversion"/>
  </si>
  <si>
    <t>8801353006815</t>
    <phoneticPr fontId="4" type="noConversion"/>
  </si>
  <si>
    <t>8801353006822</t>
    <phoneticPr fontId="4" type="noConversion"/>
  </si>
  <si>
    <t>8801353006808</t>
    <phoneticPr fontId="4" type="noConversion"/>
  </si>
  <si>
    <t xml:space="preserve">8801353005276
</t>
    <phoneticPr fontId="4" type="noConversion"/>
  </si>
  <si>
    <t>8801353006372</t>
    <phoneticPr fontId="4" type="noConversion"/>
  </si>
  <si>
    <t>Toilet Bowl Cleaner</t>
    <phoneticPr fontId="4" type="noConversion"/>
  </si>
  <si>
    <t>215*540*190</t>
    <phoneticPr fontId="4" type="noConversion"/>
  </si>
  <si>
    <t>535*220*190</t>
    <phoneticPr fontId="4" type="noConversion"/>
  </si>
  <si>
    <t>8801353003234</t>
    <phoneticPr fontId="4" type="noConversion"/>
  </si>
  <si>
    <t>Evian diffuser bathroom</t>
  </si>
  <si>
    <t>Evian diffuser  for living room</t>
  </si>
  <si>
    <t>Evian diffuser Bedroom</t>
  </si>
  <si>
    <t>Evian diffuser cigarette odor removal</t>
  </si>
  <si>
    <t>에비앙디퓨저 화장실용</t>
  </si>
  <si>
    <t>에비앙디퓨저 거실용</t>
  </si>
  <si>
    <t>에비앙디퓨저 침실용</t>
  </si>
  <si>
    <t>에비앙디퓨저 담배냄새제거</t>
  </si>
  <si>
    <t>550*210*220</t>
  </si>
  <si>
    <t>Deodorant for toilet</t>
  </si>
  <si>
    <t>물의정원 라벤더</t>
    <phoneticPr fontId="4" type="noConversion"/>
  </si>
  <si>
    <t>물의정원 라임레몬</t>
    <phoneticPr fontId="4" type="noConversion"/>
  </si>
  <si>
    <t>물의정원 블랙체리</t>
    <phoneticPr fontId="4" type="noConversion"/>
  </si>
  <si>
    <t>water garden</t>
    <phoneticPr fontId="4" type="noConversion"/>
  </si>
  <si>
    <t>350ml</t>
    <phoneticPr fontId="4" type="noConversion"/>
  </si>
  <si>
    <t>420*255*178</t>
    <phoneticPr fontId="4" type="noConversion"/>
  </si>
  <si>
    <t>Black Cherry</t>
    <phoneticPr fontId="4" type="noConversion"/>
  </si>
  <si>
    <t>PURE WET WIPES</t>
    <phoneticPr fontId="4" type="noConversion"/>
  </si>
  <si>
    <t>8801353001223</t>
    <phoneticPr fontId="4" type="noConversion"/>
  </si>
  <si>
    <t>8801353000653</t>
    <phoneticPr fontId="4" type="noConversion"/>
  </si>
  <si>
    <t>8801353004132</t>
    <phoneticPr fontId="4" type="noConversion"/>
  </si>
  <si>
    <t>8801353004149</t>
    <phoneticPr fontId="4" type="noConversion"/>
  </si>
  <si>
    <t>8801353004163</t>
    <phoneticPr fontId="4" type="noConversion"/>
  </si>
  <si>
    <t>8801353006389</t>
    <phoneticPr fontId="4" type="noConversion"/>
  </si>
  <si>
    <t>Sandokkaebi Co.,Ltd.(산도깨비)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</si>
</sst>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\ _р_._-;\-* #,##0\ _р_._-;_-* &quot;-&quot;\ _р_._-;_-@_-"/>
    <numFmt numFmtId="177" formatCode="_-* #,##0.000000_-;\-* #,##0.000000_-;_-* &quot;-&quot;_-;_-@_-"/>
    <numFmt numFmtId="178" formatCode="#,##0.00000_);[Red]\(#,##0.00000\)"/>
    <numFmt numFmtId="179" formatCode="#,##0.00_);[Red]\(#,##0.00\)"/>
    <numFmt numFmtId="180" formatCode="0_);[Red]\(0\)"/>
    <numFmt numFmtId="181" formatCode="000000"/>
    <numFmt numFmtId="182" formatCode="#,##0.0000_ "/>
    <numFmt numFmtId="183" formatCode="#,##0_ "/>
    <numFmt numFmtId="185" formatCode="#,##0.00000_ "/>
    <numFmt numFmtId="186" formatCode="0_ "/>
  </numFmts>
  <fonts count="24" x14ac:knownFonts="1">
    <font>
      <sz val="11"/>
      <color theme="1"/>
      <name val="맑은 고딕"/>
      <family val="2"/>
      <charset val="204"/>
      <scheme val="minor"/>
    </font>
    <font>
      <sz val="11"/>
      <color theme="1"/>
      <name val="맑은 고딕"/>
      <family val="2"/>
      <charset val="204"/>
      <scheme val="minor"/>
    </font>
    <font>
      <b/>
      <sz val="11"/>
      <color theme="1"/>
      <name val="맑은 고딕"/>
      <family val="2"/>
      <charset val="204"/>
      <scheme val="minor"/>
    </font>
    <font>
      <b/>
      <sz val="9"/>
      <name val="맑은 고딕"/>
      <family val="2"/>
      <charset val="204"/>
      <scheme val="minor"/>
    </font>
    <font>
      <sz val="8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2"/>
      <charset val="204"/>
      <scheme val="minor"/>
    </font>
    <font>
      <sz val="12"/>
      <color theme="1"/>
      <name val="맑은 고딕"/>
      <family val="2"/>
      <charset val="204"/>
      <scheme val="minor"/>
    </font>
    <font>
      <b/>
      <sz val="12"/>
      <color theme="1"/>
      <name val="맑은 고딕"/>
      <family val="2"/>
      <charset val="204"/>
      <scheme val="minor"/>
    </font>
    <font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8DFA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76" fontId="1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179" fontId="6" fillId="0" borderId="0" xfId="0" applyNumberFormat="1" applyFont="1" applyAlignment="1">
      <alignment horizontal="right"/>
    </xf>
    <xf numFmtId="0" fontId="9" fillId="2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2" borderId="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 readingOrder="1"/>
    </xf>
    <xf numFmtId="0" fontId="17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17" fontId="18" fillId="0" borderId="1" xfId="0" quotePrefix="1" applyNumberFormat="1" applyFont="1" applyBorder="1" applyAlignment="1">
      <alignment horizontal="center" vertical="center"/>
    </xf>
    <xf numFmtId="180" fontId="1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180" fontId="18" fillId="0" borderId="1" xfId="0" quotePrefix="1" applyNumberFormat="1" applyFont="1" applyBorder="1" applyAlignment="1">
      <alignment horizontal="center" vertical="center"/>
    </xf>
    <xf numFmtId="179" fontId="17" fillId="0" borderId="2" xfId="1" applyNumberFormat="1" applyFont="1" applyBorder="1" applyAlignment="1">
      <alignment horizontal="center" vertical="center"/>
    </xf>
    <xf numFmtId="180" fontId="18" fillId="0" borderId="2" xfId="0" applyNumberFormat="1" applyFont="1" applyBorder="1" applyAlignment="1">
      <alignment horizontal="center" vertical="center"/>
    </xf>
    <xf numFmtId="178" fontId="17" fillId="0" borderId="2" xfId="1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178" fontId="17" fillId="0" borderId="6" xfId="1" applyNumberFormat="1" applyFont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8" fillId="0" borderId="2" xfId="0" quotePrefix="1" applyFont="1" applyBorder="1" applyAlignment="1">
      <alignment horizontal="center" vertical="center"/>
    </xf>
    <xf numFmtId="186" fontId="18" fillId="0" borderId="1" xfId="0" quotePrefix="1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 readingOrder="1"/>
    </xf>
    <xf numFmtId="0" fontId="18" fillId="0" borderId="3" xfId="0" applyFont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80" fontId="18" fillId="0" borderId="1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181" fontId="20" fillId="0" borderId="6" xfId="0" applyNumberFormat="1" applyFont="1" applyBorder="1" applyAlignment="1">
      <alignment horizontal="center" vertical="center" wrapText="1"/>
    </xf>
    <xf numFmtId="182" fontId="17" fillId="2" borderId="1" xfId="1" applyNumberFormat="1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180" fontId="17" fillId="0" borderId="2" xfId="0" quotePrefix="1" applyNumberFormat="1" applyFont="1" applyBorder="1" applyAlignment="1">
      <alignment horizontal="center" vertical="center"/>
    </xf>
    <xf numFmtId="0" fontId="17" fillId="0" borderId="7" xfId="0" quotePrefix="1" applyFont="1" applyBorder="1" applyAlignment="1">
      <alignment horizontal="center" vertical="center"/>
    </xf>
    <xf numFmtId="183" fontId="18" fillId="0" borderId="2" xfId="0" applyNumberFormat="1" applyFont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180" fontId="18" fillId="2" borderId="1" xfId="0" quotePrefix="1" applyNumberFormat="1" applyFont="1" applyFill="1" applyBorder="1" applyAlignment="1">
      <alignment horizontal="center" vertical="center"/>
    </xf>
    <xf numFmtId="179" fontId="17" fillId="0" borderId="1" xfId="1" applyNumberFormat="1" applyFont="1" applyBorder="1" applyAlignment="1">
      <alignment horizontal="center" vertical="center"/>
    </xf>
    <xf numFmtId="183" fontId="18" fillId="0" borderId="1" xfId="0" applyNumberFormat="1" applyFont="1" applyBorder="1" applyAlignment="1">
      <alignment horizontal="center" vertical="center"/>
    </xf>
    <xf numFmtId="178" fontId="17" fillId="2" borderId="1" xfId="1" applyNumberFormat="1" applyFont="1" applyFill="1" applyBorder="1" applyAlignment="1">
      <alignment horizontal="center" vertical="center"/>
    </xf>
    <xf numFmtId="41" fontId="17" fillId="0" borderId="1" xfId="1" applyNumberFormat="1" applyFont="1" applyBorder="1" applyAlignment="1">
      <alignment horizontal="center" vertical="center"/>
    </xf>
    <xf numFmtId="179" fontId="18" fillId="0" borderId="1" xfId="0" applyNumberFormat="1" applyFont="1" applyBorder="1" applyAlignment="1">
      <alignment horizontal="center" vertical="center"/>
    </xf>
    <xf numFmtId="178" fontId="17" fillId="0" borderId="1" xfId="1" applyNumberFormat="1" applyFont="1" applyBorder="1" applyAlignment="1">
      <alignment horizontal="center" vertical="center"/>
    </xf>
    <xf numFmtId="179" fontId="17" fillId="0" borderId="6" xfId="1" applyNumberFormat="1" applyFont="1" applyBorder="1" applyAlignment="1">
      <alignment horizontal="center" vertical="center"/>
    </xf>
    <xf numFmtId="178" fontId="18" fillId="2" borderId="1" xfId="0" applyNumberFormat="1" applyFont="1" applyFill="1" applyBorder="1" applyAlignment="1">
      <alignment horizontal="center" vertical="center"/>
    </xf>
    <xf numFmtId="178" fontId="18" fillId="0" borderId="1" xfId="0" applyNumberFormat="1" applyFont="1" applyBorder="1" applyAlignment="1">
      <alignment horizontal="center" vertical="center"/>
    </xf>
    <xf numFmtId="178" fontId="17" fillId="0" borderId="1" xfId="1" applyNumberFormat="1" applyFont="1" applyFill="1" applyBorder="1" applyAlignment="1">
      <alignment horizontal="center" vertical="center"/>
    </xf>
    <xf numFmtId="178" fontId="18" fillId="2" borderId="2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80" fontId="22" fillId="2" borderId="1" xfId="0" quotePrefix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85" fontId="22" fillId="0" borderId="1" xfId="0" applyNumberFormat="1" applyFont="1" applyBorder="1" applyAlignment="1">
      <alignment horizontal="center" vertical="center"/>
    </xf>
    <xf numFmtId="180" fontId="22" fillId="0" borderId="1" xfId="0" applyNumberFormat="1" applyFont="1" applyBorder="1" applyAlignment="1">
      <alignment horizontal="center" vertical="center"/>
    </xf>
    <xf numFmtId="179" fontId="12" fillId="2" borderId="1" xfId="1" applyNumberFormat="1" applyFont="1" applyFill="1" applyBorder="1" applyAlignment="1">
      <alignment horizontal="center" vertical="center"/>
    </xf>
    <xf numFmtId="178" fontId="12" fillId="2" borderId="1" xfId="1" applyNumberFormat="1" applyFont="1" applyFill="1" applyBorder="1" applyAlignment="1">
      <alignment horizontal="center" vertical="center"/>
    </xf>
    <xf numFmtId="179" fontId="22" fillId="0" borderId="1" xfId="0" applyNumberFormat="1" applyFont="1" applyBorder="1" applyAlignment="1">
      <alignment horizontal="center" vertical="center"/>
    </xf>
    <xf numFmtId="179" fontId="5" fillId="0" borderId="1" xfId="1" applyNumberFormat="1" applyFont="1" applyBorder="1" applyAlignment="1">
      <alignment horizontal="center" vertical="center"/>
    </xf>
    <xf numFmtId="177" fontId="5" fillId="0" borderId="1" xfId="1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179" fontId="17" fillId="0" borderId="2" xfId="1" applyNumberFormat="1" applyFont="1" applyBorder="1" applyAlignment="1">
      <alignment horizontal="center" vertical="center"/>
    </xf>
    <xf numFmtId="179" fontId="17" fillId="0" borderId="8" xfId="1" applyNumberFormat="1" applyFont="1" applyBorder="1" applyAlignment="1">
      <alignment horizontal="center" vertical="center"/>
    </xf>
    <xf numFmtId="179" fontId="17" fillId="0" borderId="6" xfId="1" applyNumberFormat="1" applyFont="1" applyBorder="1" applyAlignment="1">
      <alignment horizontal="center" vertical="center"/>
    </xf>
    <xf numFmtId="0" fontId="17" fillId="0" borderId="2" xfId="1" applyNumberFormat="1" applyFont="1" applyBorder="1" applyAlignment="1">
      <alignment horizontal="center" vertical="center"/>
    </xf>
    <xf numFmtId="0" fontId="17" fillId="0" borderId="8" xfId="1" applyNumberFormat="1" applyFont="1" applyBorder="1" applyAlignment="1">
      <alignment horizontal="center" vertical="center"/>
    </xf>
    <xf numFmtId="0" fontId="17" fillId="0" borderId="6" xfId="1" applyNumberFormat="1" applyFont="1" applyBorder="1" applyAlignment="1">
      <alignment horizontal="center" vertical="center"/>
    </xf>
    <xf numFmtId="180" fontId="18" fillId="0" borderId="2" xfId="0" applyNumberFormat="1" applyFont="1" applyBorder="1" applyAlignment="1">
      <alignment horizontal="center" vertical="center"/>
    </xf>
    <xf numFmtId="180" fontId="18" fillId="0" borderId="8" xfId="0" applyNumberFormat="1" applyFont="1" applyBorder="1" applyAlignment="1">
      <alignment horizontal="center" vertical="center"/>
    </xf>
    <xf numFmtId="180" fontId="18" fillId="0" borderId="6" xfId="0" applyNumberFormat="1" applyFont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78" fontId="17" fillId="0" borderId="2" xfId="1" applyNumberFormat="1" applyFont="1" applyBorder="1" applyAlignment="1">
      <alignment horizontal="center" vertical="center"/>
    </xf>
    <xf numFmtId="178" fontId="17" fillId="0" borderId="8" xfId="1" applyNumberFormat="1" applyFont="1" applyBorder="1" applyAlignment="1">
      <alignment horizontal="center" vertical="center"/>
    </xf>
    <xf numFmtId="178" fontId="17" fillId="0" borderId="6" xfId="1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8" fontId="17" fillId="0" borderId="1" xfId="1" applyNumberFormat="1" applyFont="1" applyBorder="1" applyAlignment="1">
      <alignment horizontal="center" vertical="center"/>
    </xf>
    <xf numFmtId="183" fontId="18" fillId="0" borderId="2" xfId="0" applyNumberFormat="1" applyFont="1" applyBorder="1" applyAlignment="1">
      <alignment horizontal="center" vertical="center"/>
    </xf>
    <xf numFmtId="183" fontId="18" fillId="0" borderId="8" xfId="0" applyNumberFormat="1" applyFont="1" applyBorder="1" applyAlignment="1">
      <alignment horizontal="center" vertical="center"/>
    </xf>
    <xf numFmtId="183" fontId="18" fillId="0" borderId="6" xfId="0" applyNumberFormat="1" applyFont="1" applyBorder="1" applyAlignment="1">
      <alignment horizontal="center" vertical="center"/>
    </xf>
    <xf numFmtId="180" fontId="17" fillId="0" borderId="2" xfId="0" quotePrefix="1" applyNumberFormat="1" applyFont="1" applyBorder="1" applyAlignment="1">
      <alignment horizontal="center" vertical="center"/>
    </xf>
    <xf numFmtId="180" fontId="17" fillId="0" borderId="8" xfId="0" quotePrefix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8DF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gif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microsoft.com/office/2007/relationships/hdphoto" Target="../media/hdphoto1.wdp"/><Relationship Id="rId68" Type="http://schemas.openxmlformats.org/officeDocument/2006/relationships/image" Target="../media/image6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5.png"/><Relationship Id="rId74" Type="http://schemas.openxmlformats.org/officeDocument/2006/relationships/image" Target="../media/image73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3.png"/><Relationship Id="rId69" Type="http://schemas.openxmlformats.org/officeDocument/2006/relationships/image" Target="../media/image68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1.jpe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67" Type="http://schemas.openxmlformats.org/officeDocument/2006/relationships/image" Target="../media/image6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6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4.jpeg"/><Relationship Id="rId73" Type="http://schemas.openxmlformats.org/officeDocument/2006/relationships/image" Target="../media/image7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71" Type="http://schemas.openxmlformats.org/officeDocument/2006/relationships/image" Target="../media/image7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482987</xdr:colOff>
      <xdr:row>41</xdr:row>
      <xdr:rowOff>192678</xdr:rowOff>
    </xdr:from>
    <xdr:to>
      <xdr:col>0</xdr:col>
      <xdr:colOff>1643063</xdr:colOff>
      <xdr:row>43</xdr:row>
      <xdr:rowOff>15081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63" t="9394" r="30000" b="5649"/>
        <a:stretch/>
      </xdr:blipFill>
      <xdr:spPr bwMode="auto">
        <a:xfrm>
          <a:off x="482987" y="15992272"/>
          <a:ext cx="1160076" cy="108446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218758</xdr:colOff>
      <xdr:row>71</xdr:row>
      <xdr:rowOff>250031</xdr:rowOff>
    </xdr:from>
    <xdr:to>
      <xdr:col>0</xdr:col>
      <xdr:colOff>2067439</xdr:colOff>
      <xdr:row>72</xdr:row>
      <xdr:rowOff>343481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23" t="34270" r="18628" b="15926"/>
        <a:stretch/>
      </xdr:blipFill>
      <xdr:spPr bwMode="auto">
        <a:xfrm>
          <a:off x="218758" y="19800094"/>
          <a:ext cx="1848681" cy="72448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554990</xdr:colOff>
      <xdr:row>73</xdr:row>
      <xdr:rowOff>74930</xdr:rowOff>
    </xdr:from>
    <xdr:to>
      <xdr:col>0</xdr:col>
      <xdr:colOff>1793240</xdr:colOff>
      <xdr:row>75</xdr:row>
      <xdr:rowOff>122555</xdr:rowOff>
    </xdr:to>
    <xdr:pic>
      <xdr:nvPicPr>
        <xdr:cNvPr id="15" name="그림 14" descr="아로마수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54990" y="20887055"/>
          <a:ext cx="1238250" cy="809625"/>
        </a:xfrm>
        <a:prstGeom prst="rect">
          <a:avLst/>
        </a:prstGeom>
      </xdr:spPr>
    </xdr:pic>
    <xdr:clientData/>
  </xdr:twoCellAnchor>
  <xdr:twoCellAnchor editAs="oneCell">
    <xdr:from>
      <xdr:col>0</xdr:col>
      <xdr:colOff>916782</xdr:colOff>
      <xdr:row>87</xdr:row>
      <xdr:rowOff>54768</xdr:rowOff>
    </xdr:from>
    <xdr:to>
      <xdr:col>0</xdr:col>
      <xdr:colOff>1548714</xdr:colOff>
      <xdr:row>89</xdr:row>
      <xdr:rowOff>194442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150" t="12102" r="41397" b="4837"/>
        <a:stretch/>
      </xdr:blipFill>
      <xdr:spPr bwMode="auto">
        <a:xfrm>
          <a:off x="916782" y="27415331"/>
          <a:ext cx="631932" cy="97311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145120</xdr:colOff>
      <xdr:row>90</xdr:row>
      <xdr:rowOff>244928</xdr:rowOff>
    </xdr:from>
    <xdr:to>
      <xdr:col>0</xdr:col>
      <xdr:colOff>704020</xdr:colOff>
      <xdr:row>92</xdr:row>
      <xdr:rowOff>351065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30" t="23630" r="58667" b="8078"/>
        <a:stretch/>
      </xdr:blipFill>
      <xdr:spPr bwMode="auto">
        <a:xfrm>
          <a:off x="145120" y="28677053"/>
          <a:ext cx="558900" cy="93957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620418</xdr:colOff>
      <xdr:row>93</xdr:row>
      <xdr:rowOff>153128</xdr:rowOff>
    </xdr:from>
    <xdr:to>
      <xdr:col>0</xdr:col>
      <xdr:colOff>1905000</xdr:colOff>
      <xdr:row>95</xdr:row>
      <xdr:rowOff>251510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13" t="17882" r="33260" b="7952"/>
        <a:stretch/>
      </xdr:blipFill>
      <xdr:spPr bwMode="auto">
        <a:xfrm>
          <a:off x="620418" y="29490128"/>
          <a:ext cx="1284582" cy="111041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401954</xdr:colOff>
      <xdr:row>94</xdr:row>
      <xdr:rowOff>318712</xdr:rowOff>
    </xdr:from>
    <xdr:to>
      <xdr:col>0</xdr:col>
      <xdr:colOff>2012155</xdr:colOff>
      <xdr:row>97</xdr:row>
      <xdr:rowOff>119065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3" t="27451" r="29659" b="16863"/>
        <a:stretch/>
      </xdr:blipFill>
      <xdr:spPr bwMode="auto">
        <a:xfrm>
          <a:off x="401954" y="31120181"/>
          <a:ext cx="1610201" cy="943353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488792</xdr:colOff>
      <xdr:row>107</xdr:row>
      <xdr:rowOff>286997</xdr:rowOff>
    </xdr:from>
    <xdr:to>
      <xdr:col>0</xdr:col>
      <xdr:colOff>1809750</xdr:colOff>
      <xdr:row>109</xdr:row>
      <xdr:rowOff>311854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40" t="9559" r="31081" b="6546"/>
        <a:stretch/>
      </xdr:blipFill>
      <xdr:spPr bwMode="auto">
        <a:xfrm>
          <a:off x="488792" y="39125185"/>
          <a:ext cx="1320958" cy="1024982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442172</xdr:colOff>
      <xdr:row>111</xdr:row>
      <xdr:rowOff>152567</xdr:rowOff>
    </xdr:from>
    <xdr:to>
      <xdr:col>0</xdr:col>
      <xdr:colOff>1738313</xdr:colOff>
      <xdr:row>111</xdr:row>
      <xdr:rowOff>1118095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81" t="11178" r="14324" b="6457"/>
        <a:stretch/>
      </xdr:blipFill>
      <xdr:spPr bwMode="auto">
        <a:xfrm>
          <a:off x="442172" y="42884098"/>
          <a:ext cx="1296141" cy="96552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254794</xdr:colOff>
      <xdr:row>113</xdr:row>
      <xdr:rowOff>67119</xdr:rowOff>
    </xdr:from>
    <xdr:to>
      <xdr:col>0</xdr:col>
      <xdr:colOff>1988343</xdr:colOff>
      <xdr:row>114</xdr:row>
      <xdr:rowOff>335759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83" t="27288" r="12860" b="24882"/>
        <a:stretch/>
      </xdr:blipFill>
      <xdr:spPr bwMode="auto">
        <a:xfrm>
          <a:off x="254794" y="44275025"/>
          <a:ext cx="1733549" cy="68535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320993</xdr:colOff>
      <xdr:row>117</xdr:row>
      <xdr:rowOff>375402</xdr:rowOff>
    </xdr:from>
    <xdr:to>
      <xdr:col>0</xdr:col>
      <xdr:colOff>2143125</xdr:colOff>
      <xdr:row>118</xdr:row>
      <xdr:rowOff>445292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65" t="31813" r="13108" b="21971"/>
        <a:stretch/>
      </xdr:blipFill>
      <xdr:spPr bwMode="auto">
        <a:xfrm>
          <a:off x="320993" y="45440558"/>
          <a:ext cx="1822132" cy="700922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669002</xdr:colOff>
      <xdr:row>122</xdr:row>
      <xdr:rowOff>127801</xdr:rowOff>
    </xdr:from>
    <xdr:to>
      <xdr:col>0</xdr:col>
      <xdr:colOff>1881186</xdr:colOff>
      <xdr:row>123</xdr:row>
      <xdr:rowOff>377664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02" t="15932" r="16032" b="11939"/>
        <a:stretch/>
      </xdr:blipFill>
      <xdr:spPr bwMode="auto">
        <a:xfrm>
          <a:off x="669002" y="48669582"/>
          <a:ext cx="1212184" cy="79755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720973</xdr:colOff>
      <xdr:row>126</xdr:row>
      <xdr:rowOff>76257</xdr:rowOff>
    </xdr:from>
    <xdr:to>
      <xdr:col>0</xdr:col>
      <xdr:colOff>1833561</xdr:colOff>
      <xdr:row>127</xdr:row>
      <xdr:rowOff>21882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92" t="12102" r="30269" b="16924"/>
        <a:stretch/>
      </xdr:blipFill>
      <xdr:spPr bwMode="auto">
        <a:xfrm>
          <a:off x="720973" y="53368632"/>
          <a:ext cx="1112588" cy="86240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1090047</xdr:colOff>
      <xdr:row>127</xdr:row>
      <xdr:rowOff>190500</xdr:rowOff>
    </xdr:from>
    <xdr:to>
      <xdr:col>0</xdr:col>
      <xdr:colOff>1489815</xdr:colOff>
      <xdr:row>127</xdr:row>
      <xdr:rowOff>1187250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35" t="12293" r="55714" b="5027"/>
        <a:stretch/>
      </xdr:blipFill>
      <xdr:spPr bwMode="auto">
        <a:xfrm>
          <a:off x="1090047" y="56114156"/>
          <a:ext cx="399768" cy="996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998706</xdr:colOff>
      <xdr:row>128</xdr:row>
      <xdr:rowOff>101702</xdr:rowOff>
    </xdr:from>
    <xdr:to>
      <xdr:col>0</xdr:col>
      <xdr:colOff>1464469</xdr:colOff>
      <xdr:row>128</xdr:row>
      <xdr:rowOff>1247899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51" t="10811" r="55119" b="4715"/>
        <a:stretch/>
      </xdr:blipFill>
      <xdr:spPr bwMode="auto">
        <a:xfrm>
          <a:off x="998706" y="57287421"/>
          <a:ext cx="465763" cy="114619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569905</xdr:colOff>
      <xdr:row>129</xdr:row>
      <xdr:rowOff>224095</xdr:rowOff>
    </xdr:from>
    <xdr:to>
      <xdr:col>0</xdr:col>
      <xdr:colOff>1893094</xdr:colOff>
      <xdr:row>130</xdr:row>
      <xdr:rowOff>516432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13" t="13122" r="22987" b="7873"/>
        <a:stretch/>
      </xdr:blipFill>
      <xdr:spPr bwMode="auto">
        <a:xfrm>
          <a:off x="569905" y="58671876"/>
          <a:ext cx="1323189" cy="84002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1007889</xdr:colOff>
      <xdr:row>143</xdr:row>
      <xdr:rowOff>149222</xdr:rowOff>
    </xdr:from>
    <xdr:to>
      <xdr:col>0</xdr:col>
      <xdr:colOff>1595436</xdr:colOff>
      <xdr:row>144</xdr:row>
      <xdr:rowOff>521320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79" t="10890" r="50736" b="8969"/>
        <a:stretch/>
      </xdr:blipFill>
      <xdr:spPr bwMode="auto">
        <a:xfrm>
          <a:off x="1007889" y="73717941"/>
          <a:ext cx="587547" cy="100312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839871</xdr:colOff>
      <xdr:row>148</xdr:row>
      <xdr:rowOff>603822</xdr:rowOff>
    </xdr:from>
    <xdr:to>
      <xdr:col>0</xdr:col>
      <xdr:colOff>1716736</xdr:colOff>
      <xdr:row>150</xdr:row>
      <xdr:rowOff>107155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97" t="7847" r="43552" b="12434"/>
        <a:stretch/>
      </xdr:blipFill>
      <xdr:spPr bwMode="auto">
        <a:xfrm>
          <a:off x="839871" y="70005353"/>
          <a:ext cx="876865" cy="76539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823468</xdr:colOff>
      <xdr:row>151</xdr:row>
      <xdr:rowOff>292421</xdr:rowOff>
    </xdr:from>
    <xdr:to>
      <xdr:col>0</xdr:col>
      <xdr:colOff>1690687</xdr:colOff>
      <xdr:row>151</xdr:row>
      <xdr:rowOff>952608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96" t="22590" r="44942" b="21396"/>
        <a:stretch/>
      </xdr:blipFill>
      <xdr:spPr bwMode="auto">
        <a:xfrm>
          <a:off x="823468" y="81433515"/>
          <a:ext cx="867219" cy="66018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849631</xdr:colOff>
      <xdr:row>142</xdr:row>
      <xdr:rowOff>321470</xdr:rowOff>
    </xdr:from>
    <xdr:to>
      <xdr:col>0</xdr:col>
      <xdr:colOff>1676543</xdr:colOff>
      <xdr:row>142</xdr:row>
      <xdr:rowOff>952718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92" t="26025" r="37400" b="19701"/>
        <a:stretch/>
      </xdr:blipFill>
      <xdr:spPr bwMode="auto">
        <a:xfrm>
          <a:off x="849631" y="72628126"/>
          <a:ext cx="826912" cy="63124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933978</xdr:colOff>
      <xdr:row>0</xdr:row>
      <xdr:rowOff>20929</xdr:rowOff>
    </xdr:from>
    <xdr:to>
      <xdr:col>0</xdr:col>
      <xdr:colOff>1621895</xdr:colOff>
      <xdr:row>2</xdr:row>
      <xdr:rowOff>150422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978" y="20929"/>
          <a:ext cx="687917" cy="796243"/>
        </a:xfrm>
        <a:prstGeom prst="rect">
          <a:avLst/>
        </a:prstGeom>
      </xdr:spPr>
    </xdr:pic>
    <xdr:clientData/>
  </xdr:twoCellAnchor>
  <xdr:twoCellAnchor editAs="oneCell">
    <xdr:from>
      <xdr:col>0</xdr:col>
      <xdr:colOff>821530</xdr:colOff>
      <xdr:row>104</xdr:row>
      <xdr:rowOff>58256</xdr:rowOff>
    </xdr:from>
    <xdr:to>
      <xdr:col>0</xdr:col>
      <xdr:colOff>1559718</xdr:colOff>
      <xdr:row>106</xdr:row>
      <xdr:rowOff>74270</xdr:rowOff>
    </xdr:to>
    <xdr:pic>
      <xdr:nvPicPr>
        <xdr:cNvPr id="83" name="그림 82" descr="제목 없음-1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1530" y="37158131"/>
          <a:ext cx="738188" cy="849452"/>
        </a:xfrm>
        <a:prstGeom prst="rect">
          <a:avLst/>
        </a:prstGeom>
      </xdr:spPr>
    </xdr:pic>
    <xdr:clientData/>
  </xdr:twoCellAnchor>
  <xdr:twoCellAnchor editAs="oneCell">
    <xdr:from>
      <xdr:col>0</xdr:col>
      <xdr:colOff>1002507</xdr:colOff>
      <xdr:row>133</xdr:row>
      <xdr:rowOff>70641</xdr:rowOff>
    </xdr:from>
    <xdr:to>
      <xdr:col>0</xdr:col>
      <xdr:colOff>1440657</xdr:colOff>
      <xdr:row>133</xdr:row>
      <xdr:rowOff>1208389</xdr:rowOff>
    </xdr:to>
    <xdr:pic>
      <xdr:nvPicPr>
        <xdr:cNvPr id="84" name="그림 83" descr="제목 없음-1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02507" y="59756672"/>
          <a:ext cx="438150" cy="1137748"/>
        </a:xfrm>
        <a:prstGeom prst="rect">
          <a:avLst/>
        </a:prstGeom>
      </xdr:spPr>
    </xdr:pic>
    <xdr:clientData/>
  </xdr:twoCellAnchor>
  <xdr:twoCellAnchor editAs="oneCell">
    <xdr:from>
      <xdr:col>0</xdr:col>
      <xdr:colOff>271462</xdr:colOff>
      <xdr:row>38</xdr:row>
      <xdr:rowOff>119063</xdr:rowOff>
    </xdr:from>
    <xdr:to>
      <xdr:col>0</xdr:col>
      <xdr:colOff>1873620</xdr:colOff>
      <xdr:row>41</xdr:row>
      <xdr:rowOff>27397</xdr:rowOff>
    </xdr:to>
    <xdr:pic>
      <xdr:nvPicPr>
        <xdr:cNvPr id="70" name="그림 69" descr="IMG_0903.pn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271462" y="12180094"/>
          <a:ext cx="1602158" cy="1158490"/>
        </a:xfrm>
        <a:prstGeom prst="rect">
          <a:avLst/>
        </a:prstGeom>
      </xdr:spPr>
    </xdr:pic>
    <xdr:clientData/>
  </xdr:twoCellAnchor>
  <xdr:twoCellAnchor editAs="oneCell">
    <xdr:from>
      <xdr:col>0</xdr:col>
      <xdr:colOff>892969</xdr:colOff>
      <xdr:row>152</xdr:row>
      <xdr:rowOff>177903</xdr:rowOff>
    </xdr:from>
    <xdr:to>
      <xdr:col>0</xdr:col>
      <xdr:colOff>1595436</xdr:colOff>
      <xdr:row>152</xdr:row>
      <xdr:rowOff>1037115</xdr:rowOff>
    </xdr:to>
    <xdr:pic>
      <xdr:nvPicPr>
        <xdr:cNvPr id="71" name="그림 70" descr="KakaoTalk_20160503_094107291.jp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92969" y="82581059"/>
          <a:ext cx="702467" cy="859212"/>
        </a:xfrm>
        <a:prstGeom prst="rect">
          <a:avLst/>
        </a:prstGeom>
      </xdr:spPr>
    </xdr:pic>
    <xdr:clientData/>
  </xdr:twoCellAnchor>
  <xdr:twoCellAnchor editAs="oneCell">
    <xdr:from>
      <xdr:col>0</xdr:col>
      <xdr:colOff>1016792</xdr:colOff>
      <xdr:row>152</xdr:row>
      <xdr:rowOff>1208700</xdr:rowOff>
    </xdr:from>
    <xdr:to>
      <xdr:col>0</xdr:col>
      <xdr:colOff>1559717</xdr:colOff>
      <xdr:row>153</xdr:row>
      <xdr:rowOff>896031</xdr:rowOff>
    </xdr:to>
    <xdr:pic>
      <xdr:nvPicPr>
        <xdr:cNvPr id="74" name="그림 73" descr="KakaoTalk_20160503_094107860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lum contrast="20000"/>
        </a:blip>
        <a:stretch>
          <a:fillRect/>
        </a:stretch>
      </xdr:blipFill>
      <xdr:spPr>
        <a:xfrm>
          <a:off x="1016792" y="83611856"/>
          <a:ext cx="542925" cy="949394"/>
        </a:xfrm>
        <a:prstGeom prst="rect">
          <a:avLst/>
        </a:prstGeom>
      </xdr:spPr>
    </xdr:pic>
    <xdr:clientData/>
  </xdr:twoCellAnchor>
  <xdr:twoCellAnchor editAs="oneCell">
    <xdr:from>
      <xdr:col>0</xdr:col>
      <xdr:colOff>788195</xdr:colOff>
      <xdr:row>106</xdr:row>
      <xdr:rowOff>32107</xdr:rowOff>
    </xdr:from>
    <xdr:to>
      <xdr:col>0</xdr:col>
      <xdr:colOff>1547813</xdr:colOff>
      <xdr:row>107</xdr:row>
      <xdr:rowOff>69715</xdr:rowOff>
    </xdr:to>
    <xdr:pic>
      <xdr:nvPicPr>
        <xdr:cNvPr id="90" name="그림 89" descr="살균비누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788195" y="37965420"/>
          <a:ext cx="759618" cy="454327"/>
        </a:xfrm>
        <a:prstGeom prst="rect">
          <a:avLst/>
        </a:prstGeom>
      </xdr:spPr>
    </xdr:pic>
    <xdr:clientData/>
  </xdr:twoCellAnchor>
  <xdr:twoCellAnchor editAs="oneCell">
    <xdr:from>
      <xdr:col>0</xdr:col>
      <xdr:colOff>921544</xdr:colOff>
      <xdr:row>145</xdr:row>
      <xdr:rowOff>285750</xdr:rowOff>
    </xdr:from>
    <xdr:to>
      <xdr:col>0</xdr:col>
      <xdr:colOff>1754420</xdr:colOff>
      <xdr:row>146</xdr:row>
      <xdr:rowOff>415080</xdr:rowOff>
    </xdr:to>
    <xdr:pic>
      <xdr:nvPicPr>
        <xdr:cNvPr id="93" name="그림 92" descr="모기향20P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921544" y="75116531"/>
          <a:ext cx="832876" cy="760361"/>
        </a:xfrm>
        <a:prstGeom prst="rect">
          <a:avLst/>
        </a:prstGeom>
      </xdr:spPr>
    </xdr:pic>
    <xdr:clientData/>
  </xdr:twoCellAnchor>
  <xdr:twoCellAnchor editAs="oneCell">
    <xdr:from>
      <xdr:col>0</xdr:col>
      <xdr:colOff>966786</xdr:colOff>
      <xdr:row>147</xdr:row>
      <xdr:rowOff>203474</xdr:rowOff>
    </xdr:from>
    <xdr:to>
      <xdr:col>0</xdr:col>
      <xdr:colOff>1738311</xdr:colOff>
      <xdr:row>147</xdr:row>
      <xdr:rowOff>1075514</xdr:rowOff>
    </xdr:to>
    <xdr:pic>
      <xdr:nvPicPr>
        <xdr:cNvPr id="95" name="그림 94" descr="모기향캔 50입.jp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/>
        <a:srcRect l="13251" t="9051" r="9051" b="4851"/>
        <a:stretch>
          <a:fillRect/>
        </a:stretch>
      </xdr:blipFill>
      <xdr:spPr>
        <a:xfrm>
          <a:off x="966786" y="78820443"/>
          <a:ext cx="771525" cy="872040"/>
        </a:xfrm>
        <a:prstGeom prst="rect">
          <a:avLst/>
        </a:prstGeom>
      </xdr:spPr>
    </xdr:pic>
    <xdr:clientData/>
  </xdr:twoCellAnchor>
  <xdr:twoCellAnchor editAs="oneCell">
    <xdr:from>
      <xdr:col>0</xdr:col>
      <xdr:colOff>1048832</xdr:colOff>
      <xdr:row>125</xdr:row>
      <xdr:rowOff>46543</xdr:rowOff>
    </xdr:from>
    <xdr:to>
      <xdr:col>0</xdr:col>
      <xdr:colOff>1444847</xdr:colOff>
      <xdr:row>125</xdr:row>
      <xdr:rowOff>1157793</xdr:rowOff>
    </xdr:to>
    <xdr:pic>
      <xdr:nvPicPr>
        <xdr:cNvPr id="92" name="그림 91" descr="신발냄새아웃.jpg">
          <a:extLst>
            <a:ext uri="{FF2B5EF4-FFF2-40B4-BE49-F238E27FC236}">
              <a16:creationId xmlns:a16="http://schemas.microsoft.com/office/drawing/2014/main" id="{609985FF-C7E5-49B4-941C-18BC8CE47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/>
        <a:srcRect l="31625" t="6951" r="29000" b="3801"/>
        <a:stretch>
          <a:fillRect/>
        </a:stretch>
      </xdr:blipFill>
      <xdr:spPr>
        <a:xfrm>
          <a:off x="1048832" y="51148168"/>
          <a:ext cx="396015" cy="1111250"/>
        </a:xfrm>
        <a:prstGeom prst="rect">
          <a:avLst/>
        </a:prstGeom>
      </xdr:spPr>
    </xdr:pic>
    <xdr:clientData/>
  </xdr:twoCellAnchor>
  <xdr:twoCellAnchor editAs="oneCell">
    <xdr:from>
      <xdr:col>0</xdr:col>
      <xdr:colOff>531452</xdr:colOff>
      <xdr:row>154</xdr:row>
      <xdr:rowOff>129887</xdr:rowOff>
    </xdr:from>
    <xdr:to>
      <xdr:col>0</xdr:col>
      <xdr:colOff>1900321</xdr:colOff>
      <xdr:row>154</xdr:row>
      <xdr:rowOff>954914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57043587-6EEB-40EF-9744-4C7EE6C56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52" y="83592700"/>
          <a:ext cx="1368869" cy="825027"/>
        </a:xfrm>
        <a:prstGeom prst="rect">
          <a:avLst/>
        </a:prstGeom>
      </xdr:spPr>
    </xdr:pic>
    <xdr:clientData/>
  </xdr:twoCellAnchor>
  <xdr:twoCellAnchor editAs="oneCell">
    <xdr:from>
      <xdr:col>0</xdr:col>
      <xdr:colOff>246630</xdr:colOff>
      <xdr:row>48</xdr:row>
      <xdr:rowOff>95250</xdr:rowOff>
    </xdr:from>
    <xdr:to>
      <xdr:col>0</xdr:col>
      <xdr:colOff>2177808</xdr:colOff>
      <xdr:row>51</xdr:row>
      <xdr:rowOff>199906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4995AF34-4AC1-4B69-BFEC-C385ECD55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30" y="17168813"/>
          <a:ext cx="1931178" cy="1033343"/>
        </a:xfrm>
        <a:prstGeom prst="rect">
          <a:avLst/>
        </a:prstGeom>
      </xdr:spPr>
    </xdr:pic>
    <xdr:clientData/>
  </xdr:twoCellAnchor>
  <xdr:twoCellAnchor editAs="oneCell">
    <xdr:from>
      <xdr:col>0</xdr:col>
      <xdr:colOff>782410</xdr:colOff>
      <xdr:row>110</xdr:row>
      <xdr:rowOff>83344</xdr:rowOff>
    </xdr:from>
    <xdr:to>
      <xdr:col>0</xdr:col>
      <xdr:colOff>1669308</xdr:colOff>
      <xdr:row>110</xdr:row>
      <xdr:rowOff>1375748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931A7C26-2513-4081-9E18-EA28049CF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2410" y="39635907"/>
          <a:ext cx="886898" cy="1292404"/>
        </a:xfrm>
        <a:prstGeom prst="rect">
          <a:avLst/>
        </a:prstGeom>
      </xdr:spPr>
    </xdr:pic>
    <xdr:clientData/>
  </xdr:twoCellAnchor>
  <xdr:twoCellAnchor editAs="oneCell">
    <xdr:from>
      <xdr:col>0</xdr:col>
      <xdr:colOff>780710</xdr:colOff>
      <xdr:row>138</xdr:row>
      <xdr:rowOff>25514</xdr:rowOff>
    </xdr:from>
    <xdr:to>
      <xdr:col>0</xdr:col>
      <xdr:colOff>1620965</xdr:colOff>
      <xdr:row>138</xdr:row>
      <xdr:rowOff>601095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AFBA5218-3A79-49EA-993E-D7295EB55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0710" y="64128764"/>
          <a:ext cx="840255" cy="575581"/>
        </a:xfrm>
        <a:prstGeom prst="rect">
          <a:avLst/>
        </a:prstGeom>
      </xdr:spPr>
    </xdr:pic>
    <xdr:clientData/>
  </xdr:twoCellAnchor>
  <xdr:twoCellAnchor editAs="oneCell">
    <xdr:from>
      <xdr:col>0</xdr:col>
      <xdr:colOff>799420</xdr:colOff>
      <xdr:row>137</xdr:row>
      <xdr:rowOff>35052</xdr:rowOff>
    </xdr:from>
    <xdr:to>
      <xdr:col>0</xdr:col>
      <xdr:colOff>1631156</xdr:colOff>
      <xdr:row>137</xdr:row>
      <xdr:rowOff>599426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2DEF1BE3-EC1D-4C7B-B4F9-36EC6BDA0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420" y="63507271"/>
          <a:ext cx="831736" cy="564374"/>
        </a:xfrm>
        <a:prstGeom prst="rect">
          <a:avLst/>
        </a:prstGeom>
      </xdr:spPr>
    </xdr:pic>
    <xdr:clientData/>
  </xdr:twoCellAnchor>
  <xdr:twoCellAnchor editAs="oneCell">
    <xdr:from>
      <xdr:col>0</xdr:col>
      <xdr:colOff>1646465</xdr:colOff>
      <xdr:row>90</xdr:row>
      <xdr:rowOff>124077</xdr:rowOff>
    </xdr:from>
    <xdr:to>
      <xdr:col>0</xdr:col>
      <xdr:colOff>2393156</xdr:colOff>
      <xdr:row>92</xdr:row>
      <xdr:rowOff>371816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CF261FB2-4763-4C1E-9373-19592244A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465" y="28210921"/>
          <a:ext cx="746691" cy="1081176"/>
        </a:xfrm>
        <a:prstGeom prst="rect">
          <a:avLst/>
        </a:prstGeom>
      </xdr:spPr>
    </xdr:pic>
    <xdr:clientData/>
  </xdr:twoCellAnchor>
  <xdr:twoCellAnchor editAs="oneCell">
    <xdr:from>
      <xdr:col>0</xdr:col>
      <xdr:colOff>743291</xdr:colOff>
      <xdr:row>135</xdr:row>
      <xdr:rowOff>238127</xdr:rowOff>
    </xdr:from>
    <xdr:to>
      <xdr:col>0</xdr:col>
      <xdr:colOff>1680680</xdr:colOff>
      <xdr:row>136</xdr:row>
      <xdr:rowOff>340414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8F914F73-BBDD-447A-A244-C1C8BEB5A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291" y="62448283"/>
          <a:ext cx="937389" cy="733318"/>
        </a:xfrm>
        <a:prstGeom prst="rect">
          <a:avLst/>
        </a:prstGeom>
      </xdr:spPr>
    </xdr:pic>
    <xdr:clientData/>
  </xdr:twoCellAnchor>
  <xdr:twoCellAnchor editAs="oneCell">
    <xdr:from>
      <xdr:col>0</xdr:col>
      <xdr:colOff>845344</xdr:colOff>
      <xdr:row>90</xdr:row>
      <xdr:rowOff>226219</xdr:rowOff>
    </xdr:from>
    <xdr:to>
      <xdr:col>0</xdr:col>
      <xdr:colOff>1524161</xdr:colOff>
      <xdr:row>92</xdr:row>
      <xdr:rowOff>348249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45A606CD-3727-4C20-B413-9F8687F5D2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68" t="8117" r="31412" b="8888"/>
        <a:stretch/>
      </xdr:blipFill>
      <xdr:spPr>
        <a:xfrm>
          <a:off x="845344" y="28313063"/>
          <a:ext cx="678817" cy="955467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857250</xdr:colOff>
      <xdr:row>162</xdr:row>
      <xdr:rowOff>107159</xdr:rowOff>
    </xdr:from>
    <xdr:to>
      <xdr:col>0</xdr:col>
      <xdr:colOff>1277067</xdr:colOff>
      <xdr:row>162</xdr:row>
      <xdr:rowOff>1084803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7825363B-20B5-4F46-9B19-B1ACB03D3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7813" y="86796565"/>
          <a:ext cx="406482" cy="973834"/>
        </a:xfrm>
        <a:prstGeom prst="rect">
          <a:avLst/>
        </a:prstGeom>
      </xdr:spPr>
    </xdr:pic>
    <xdr:clientData/>
  </xdr:twoCellAnchor>
  <xdr:twoCellAnchor editAs="oneCell">
    <xdr:from>
      <xdr:col>0</xdr:col>
      <xdr:colOff>1388250</xdr:colOff>
      <xdr:row>162</xdr:row>
      <xdr:rowOff>90469</xdr:rowOff>
    </xdr:from>
    <xdr:to>
      <xdr:col>0</xdr:col>
      <xdr:colOff>1808867</xdr:colOff>
      <xdr:row>162</xdr:row>
      <xdr:rowOff>1087279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D85DD994-A84D-4EE2-8451-E375B4A48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8813" y="86779875"/>
          <a:ext cx="424427" cy="993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161</xdr:row>
      <xdr:rowOff>95249</xdr:rowOff>
    </xdr:from>
    <xdr:to>
      <xdr:col>0</xdr:col>
      <xdr:colOff>2041897</xdr:colOff>
      <xdr:row>161</xdr:row>
      <xdr:rowOff>857746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E77EB64F-B835-4BF2-BA30-AB9B8E6B07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62063" y="85867874"/>
          <a:ext cx="1466587" cy="766307"/>
        </a:xfrm>
        <a:prstGeom prst="rect">
          <a:avLst/>
        </a:prstGeom>
      </xdr:spPr>
    </xdr:pic>
    <xdr:clientData/>
  </xdr:twoCellAnchor>
  <xdr:twoCellAnchor editAs="oneCell">
    <xdr:from>
      <xdr:col>0</xdr:col>
      <xdr:colOff>1384016</xdr:colOff>
      <xdr:row>163</xdr:row>
      <xdr:rowOff>28744</xdr:rowOff>
    </xdr:from>
    <xdr:to>
      <xdr:col>0</xdr:col>
      <xdr:colOff>1788956</xdr:colOff>
      <xdr:row>163</xdr:row>
      <xdr:rowOff>968524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7391604-7336-4040-BBBE-258E24163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4579" y="87837338"/>
          <a:ext cx="404940" cy="928350"/>
        </a:xfrm>
        <a:prstGeom prst="rect">
          <a:avLst/>
        </a:prstGeom>
      </xdr:spPr>
    </xdr:pic>
    <xdr:clientData/>
  </xdr:twoCellAnchor>
  <xdr:twoCellAnchor editAs="oneCell">
    <xdr:from>
      <xdr:col>0</xdr:col>
      <xdr:colOff>933813</xdr:colOff>
      <xdr:row>163</xdr:row>
      <xdr:rowOff>23963</xdr:rowOff>
    </xdr:from>
    <xdr:to>
      <xdr:col>0</xdr:col>
      <xdr:colOff>1350221</xdr:colOff>
      <xdr:row>163</xdr:row>
      <xdr:rowOff>952313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8F54A442-BB1A-4893-B191-5B22B78D3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376" y="87832557"/>
          <a:ext cx="408788" cy="928350"/>
        </a:xfrm>
        <a:prstGeom prst="rect">
          <a:avLst/>
        </a:prstGeom>
      </xdr:spPr>
    </xdr:pic>
    <xdr:clientData/>
  </xdr:twoCellAnchor>
  <xdr:twoCellAnchor editAs="oneCell">
    <xdr:from>
      <xdr:col>0</xdr:col>
      <xdr:colOff>287656</xdr:colOff>
      <xdr:row>76</xdr:row>
      <xdr:rowOff>134779</xdr:rowOff>
    </xdr:from>
    <xdr:to>
      <xdr:col>0</xdr:col>
      <xdr:colOff>2150331</xdr:colOff>
      <xdr:row>77</xdr:row>
      <xdr:rowOff>280284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BFDBF69A-88D2-4B8D-9F7E-3F8CDC9E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406" y="23351967"/>
          <a:ext cx="1866485" cy="772726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78</xdr:row>
      <xdr:rowOff>261938</xdr:rowOff>
    </xdr:from>
    <xdr:to>
      <xdr:col>0</xdr:col>
      <xdr:colOff>2116048</xdr:colOff>
      <xdr:row>79</xdr:row>
      <xdr:rowOff>346510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AF53470F-62C4-4042-A47D-36153D99A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3264813"/>
          <a:ext cx="1877923" cy="763228"/>
        </a:xfrm>
        <a:prstGeom prst="rect">
          <a:avLst/>
        </a:prstGeom>
      </xdr:spPr>
    </xdr:pic>
    <xdr:clientData/>
  </xdr:twoCellAnchor>
  <xdr:twoCellAnchor editAs="oneCell">
    <xdr:from>
      <xdr:col>0</xdr:col>
      <xdr:colOff>313372</xdr:colOff>
      <xdr:row>44</xdr:row>
      <xdr:rowOff>10002</xdr:rowOff>
    </xdr:from>
    <xdr:to>
      <xdr:col>0</xdr:col>
      <xdr:colOff>2116122</xdr:colOff>
      <xdr:row>46</xdr:row>
      <xdr:rowOff>107157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CD3776C-98EA-45E7-8359-2C12AA0291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/>
        <a:srcRect b="17172"/>
        <a:stretch/>
      </xdr:blipFill>
      <xdr:spPr>
        <a:xfrm>
          <a:off x="313372" y="17821752"/>
          <a:ext cx="1802750" cy="859155"/>
        </a:xfrm>
        <a:prstGeom prst="rect">
          <a:avLst/>
        </a:prstGeom>
      </xdr:spPr>
    </xdr:pic>
    <xdr:clientData/>
  </xdr:twoCellAnchor>
  <xdr:twoCellAnchor editAs="oneCell">
    <xdr:from>
      <xdr:col>0</xdr:col>
      <xdr:colOff>988220</xdr:colOff>
      <xdr:row>164</xdr:row>
      <xdr:rowOff>59531</xdr:rowOff>
    </xdr:from>
    <xdr:to>
      <xdr:col>0</xdr:col>
      <xdr:colOff>1362474</xdr:colOff>
      <xdr:row>164</xdr:row>
      <xdr:rowOff>904875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9A58A5DF-D178-4750-9A4C-40C0D9905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8783" y="82057875"/>
          <a:ext cx="374254" cy="845344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165</xdr:row>
      <xdr:rowOff>404813</xdr:rowOff>
    </xdr:from>
    <xdr:to>
      <xdr:col>0</xdr:col>
      <xdr:colOff>2032729</xdr:colOff>
      <xdr:row>165</xdr:row>
      <xdr:rowOff>1160453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BE02D8A2-FDF4-490F-9BB9-E69A1881A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7618094"/>
          <a:ext cx="1699355" cy="75564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6</xdr:row>
      <xdr:rowOff>83343</xdr:rowOff>
    </xdr:from>
    <xdr:to>
      <xdr:col>0</xdr:col>
      <xdr:colOff>1969736</xdr:colOff>
      <xdr:row>8</xdr:row>
      <xdr:rowOff>282971</xdr:rowOff>
    </xdr:to>
    <xdr:pic>
      <xdr:nvPicPr>
        <xdr:cNvPr id="105" name="图片 3" descr="图片包含 室内&#10;&#10;描述已自动生成">
          <a:extLst>
            <a:ext uri="{FF2B5EF4-FFF2-40B4-BE49-F238E27FC236}">
              <a16:creationId xmlns:a16="http://schemas.microsoft.com/office/drawing/2014/main" id="{46542EDC-8057-45A0-82DD-32C7053F8A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02" t="5001" r="4719" b="2632"/>
        <a:stretch/>
      </xdr:blipFill>
      <xdr:spPr>
        <a:xfrm>
          <a:off x="285749" y="3952874"/>
          <a:ext cx="1683987" cy="1152128"/>
        </a:xfrm>
        <a:prstGeom prst="rect">
          <a:avLst/>
        </a:prstGeom>
      </xdr:spPr>
    </xdr:pic>
    <xdr:clientData/>
  </xdr:twoCellAnchor>
  <xdr:twoCellAnchor editAs="oneCell">
    <xdr:from>
      <xdr:col>0</xdr:col>
      <xdr:colOff>559593</xdr:colOff>
      <xdr:row>11</xdr:row>
      <xdr:rowOff>297656</xdr:rowOff>
    </xdr:from>
    <xdr:to>
      <xdr:col>0</xdr:col>
      <xdr:colOff>1416935</xdr:colOff>
      <xdr:row>14</xdr:row>
      <xdr:rowOff>313889</xdr:rowOff>
    </xdr:to>
    <xdr:pic>
      <xdr:nvPicPr>
        <xdr:cNvPr id="106" name="图片 5" descr="图片包含 室内&#10;&#10;描述已自动生成">
          <a:extLst>
            <a:ext uri="{FF2B5EF4-FFF2-40B4-BE49-F238E27FC236}">
              <a16:creationId xmlns:a16="http://schemas.microsoft.com/office/drawing/2014/main" id="{D01FF538-38C7-4B51-83B6-CA9D850AEC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71" t="6951" r="10378" b="3801"/>
        <a:stretch/>
      </xdr:blipFill>
      <xdr:spPr>
        <a:xfrm>
          <a:off x="559593" y="6988969"/>
          <a:ext cx="857342" cy="1325921"/>
        </a:xfrm>
        <a:prstGeom prst="rect">
          <a:avLst/>
        </a:prstGeom>
      </xdr:spPr>
    </xdr:pic>
    <xdr:clientData/>
  </xdr:twoCellAnchor>
  <xdr:twoCellAnchor editAs="oneCell">
    <xdr:from>
      <xdr:col>0</xdr:col>
      <xdr:colOff>119063</xdr:colOff>
      <xdr:row>24</xdr:row>
      <xdr:rowOff>107156</xdr:rowOff>
    </xdr:from>
    <xdr:to>
      <xdr:col>0</xdr:col>
      <xdr:colOff>1918421</xdr:colOff>
      <xdr:row>26</xdr:row>
      <xdr:rowOff>401853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E53DE280-409A-4306-83DE-3292A14EE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3" y="10822781"/>
          <a:ext cx="1799358" cy="1199572"/>
        </a:xfrm>
        <a:prstGeom prst="rect">
          <a:avLst/>
        </a:prstGeom>
      </xdr:spPr>
    </xdr:pic>
    <xdr:clientData/>
  </xdr:twoCellAnchor>
  <xdr:twoCellAnchor editAs="oneCell">
    <xdr:from>
      <xdr:col>0</xdr:col>
      <xdr:colOff>738188</xdr:colOff>
      <xdr:row>134</xdr:row>
      <xdr:rowOff>54839</xdr:rowOff>
    </xdr:from>
    <xdr:to>
      <xdr:col>0</xdr:col>
      <xdr:colOff>1607343</xdr:colOff>
      <xdr:row>135</xdr:row>
      <xdr:rowOff>21430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E1782D-CF8E-46C0-B852-E5ED754C3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188" y="53894902"/>
          <a:ext cx="869155" cy="1228654"/>
        </a:xfrm>
        <a:prstGeom prst="rect">
          <a:avLst/>
        </a:prstGeom>
      </xdr:spPr>
    </xdr:pic>
    <xdr:clientData/>
  </xdr:twoCellAnchor>
  <xdr:twoCellAnchor editAs="oneCell">
    <xdr:from>
      <xdr:col>0</xdr:col>
      <xdr:colOff>107156</xdr:colOff>
      <xdr:row>53</xdr:row>
      <xdr:rowOff>226219</xdr:rowOff>
    </xdr:from>
    <xdr:to>
      <xdr:col>0</xdr:col>
      <xdr:colOff>2250282</xdr:colOff>
      <xdr:row>58</xdr:row>
      <xdr:rowOff>107156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8FCE79C4-D613-4193-9E3C-7C73739E1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56" y="17287875"/>
          <a:ext cx="2143126" cy="1428750"/>
        </a:xfrm>
        <a:prstGeom prst="rect">
          <a:avLst/>
        </a:prstGeom>
      </xdr:spPr>
    </xdr:pic>
    <xdr:clientData/>
  </xdr:twoCellAnchor>
  <xdr:twoCellAnchor editAs="oneCell">
    <xdr:from>
      <xdr:col>0</xdr:col>
      <xdr:colOff>452438</xdr:colOff>
      <xdr:row>80</xdr:row>
      <xdr:rowOff>154782</xdr:rowOff>
    </xdr:from>
    <xdr:to>
      <xdr:col>0</xdr:col>
      <xdr:colOff>2226468</xdr:colOff>
      <xdr:row>82</xdr:row>
      <xdr:rowOff>169795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EB7365B9-19DB-4DEF-A228-E541873FE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/>
        <a:srcRect l="651" t="32150" r="651" b="31100"/>
        <a:stretch>
          <a:fillRect/>
        </a:stretch>
      </xdr:blipFill>
      <xdr:spPr>
        <a:xfrm>
          <a:off x="452438" y="23848220"/>
          <a:ext cx="1774030" cy="848450"/>
        </a:xfrm>
        <a:prstGeom prst="rect">
          <a:avLst/>
        </a:prstGeom>
      </xdr:spPr>
    </xdr:pic>
    <xdr:clientData/>
  </xdr:twoCellAnchor>
  <xdr:twoCellAnchor>
    <xdr:from>
      <xdr:col>0</xdr:col>
      <xdr:colOff>392907</xdr:colOff>
      <xdr:row>84</xdr:row>
      <xdr:rowOff>357187</xdr:rowOff>
    </xdr:from>
    <xdr:to>
      <xdr:col>0</xdr:col>
      <xdr:colOff>1883321</xdr:colOff>
      <xdr:row>86</xdr:row>
      <xdr:rowOff>355125</xdr:rowOff>
    </xdr:to>
    <xdr:grpSp>
      <xdr:nvGrpSpPr>
        <xdr:cNvPr id="76" name="组合 3">
          <a:extLst>
            <a:ext uri="{FF2B5EF4-FFF2-40B4-BE49-F238E27FC236}">
              <a16:creationId xmlns:a16="http://schemas.microsoft.com/office/drawing/2014/main" id="{208B1354-F672-46C4-AD5B-210EC3A437A1}"/>
            </a:ext>
          </a:extLst>
        </xdr:cNvPr>
        <xdr:cNvGrpSpPr/>
      </xdr:nvGrpSpPr>
      <xdr:grpSpPr>
        <a:xfrm>
          <a:off x="392907" y="37708794"/>
          <a:ext cx="1490414" cy="1249795"/>
          <a:chOff x="440682" y="3529137"/>
          <a:chExt cx="1490414" cy="1260000"/>
        </a:xfrm>
      </xdr:grpSpPr>
      <xdr:pic>
        <xdr:nvPicPr>
          <xdr:cNvPr id="78" name="그림 77">
            <a:extLst>
              <a:ext uri="{FF2B5EF4-FFF2-40B4-BE49-F238E27FC236}">
                <a16:creationId xmlns:a16="http://schemas.microsoft.com/office/drawing/2014/main" id="{37118631-DFA1-49F5-8C3F-D6DDE6F7D1A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5" cstate="print"/>
          <a:stretch>
            <a:fillRect/>
          </a:stretch>
        </xdr:blipFill>
        <xdr:spPr>
          <a:xfrm>
            <a:off x="440682" y="3529137"/>
            <a:ext cx="1142950" cy="1260000"/>
          </a:xfrm>
          <a:prstGeom prst="rect">
            <a:avLst/>
          </a:prstGeom>
        </xdr:spPr>
      </xdr:pic>
      <xdr:pic>
        <xdr:nvPicPr>
          <xdr:cNvPr id="81" name="그림 80">
            <a:extLst>
              <a:ext uri="{FF2B5EF4-FFF2-40B4-BE49-F238E27FC236}">
                <a16:creationId xmlns:a16="http://schemas.microsoft.com/office/drawing/2014/main" id="{D4E740ED-9069-4765-B716-B0F8388DB52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6"/>
          <a:stretch>
            <a:fillRect/>
          </a:stretch>
        </xdr:blipFill>
        <xdr:spPr>
          <a:xfrm>
            <a:off x="1470476" y="3586903"/>
            <a:ext cx="460620" cy="103795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250031</xdr:colOff>
      <xdr:row>60</xdr:row>
      <xdr:rowOff>83344</xdr:rowOff>
    </xdr:from>
    <xdr:to>
      <xdr:col>0</xdr:col>
      <xdr:colOff>1974033</xdr:colOff>
      <xdr:row>62</xdr:row>
      <xdr:rowOff>200487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25550CB1-980D-465B-9E84-BEEABF0E5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1" y="19002375"/>
          <a:ext cx="1724002" cy="99820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100</xdr:row>
      <xdr:rowOff>467088</xdr:rowOff>
    </xdr:from>
    <xdr:to>
      <xdr:col>0</xdr:col>
      <xdr:colOff>2309812</xdr:colOff>
      <xdr:row>103</xdr:row>
      <xdr:rowOff>29367</xdr:rowOff>
    </xdr:to>
    <xdr:pic>
      <xdr:nvPicPr>
        <xdr:cNvPr id="87" name="图片 12" descr="图片包含 浴室用品&#10;&#10;描述已自动生成">
          <a:extLst>
            <a:ext uri="{FF2B5EF4-FFF2-40B4-BE49-F238E27FC236}">
              <a16:creationId xmlns:a16="http://schemas.microsoft.com/office/drawing/2014/main" id="{FC76140E-4E01-46A7-BE4F-E6D5182570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65" t="11198" r="5927" b="10894"/>
        <a:stretch/>
      </xdr:blipFill>
      <xdr:spPr>
        <a:xfrm>
          <a:off x="190500" y="35364307"/>
          <a:ext cx="2119312" cy="991029"/>
        </a:xfrm>
        <a:prstGeom prst="rect">
          <a:avLst/>
        </a:prstGeom>
      </xdr:spPr>
    </xdr:pic>
    <xdr:clientData/>
  </xdr:twoCellAnchor>
  <xdr:twoCellAnchor editAs="oneCell">
    <xdr:from>
      <xdr:col>0</xdr:col>
      <xdr:colOff>321469</xdr:colOff>
      <xdr:row>64</xdr:row>
      <xdr:rowOff>164901</xdr:rowOff>
    </xdr:from>
    <xdr:to>
      <xdr:col>0</xdr:col>
      <xdr:colOff>2095500</xdr:colOff>
      <xdr:row>66</xdr:row>
      <xdr:rowOff>471487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CCC58C6-94B9-4E34-B366-4005AD32C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69" y="20322182"/>
          <a:ext cx="1774031" cy="1330523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476251</xdr:colOff>
      <xdr:row>119</xdr:row>
      <xdr:rowOff>149458</xdr:rowOff>
    </xdr:from>
    <xdr:to>
      <xdr:col>0</xdr:col>
      <xdr:colOff>1738313</xdr:colOff>
      <xdr:row>121</xdr:row>
      <xdr:rowOff>46895</xdr:rowOff>
    </xdr:to>
    <xdr:pic>
      <xdr:nvPicPr>
        <xdr:cNvPr id="79" name="그림 78" descr="병이(가) 표시된 사진&#10;&#10;자동 생성된 설명">
          <a:extLst>
            <a:ext uri="{FF2B5EF4-FFF2-40B4-BE49-F238E27FC236}">
              <a16:creationId xmlns:a16="http://schemas.microsoft.com/office/drawing/2014/main" id="{FC8D63CF-00F6-450C-B1A9-8E6DAF1E4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1" y="46107583"/>
          <a:ext cx="1262062" cy="992812"/>
        </a:xfrm>
        <a:prstGeom prst="rect">
          <a:avLst/>
        </a:prstGeom>
      </xdr:spPr>
    </xdr:pic>
    <xdr:clientData/>
  </xdr:twoCellAnchor>
  <xdr:twoCellAnchor editAs="oneCell">
    <xdr:from>
      <xdr:col>0</xdr:col>
      <xdr:colOff>226219</xdr:colOff>
      <xdr:row>165</xdr:row>
      <xdr:rowOff>1393032</xdr:rowOff>
    </xdr:from>
    <xdr:to>
      <xdr:col>0</xdr:col>
      <xdr:colOff>2119463</xdr:colOff>
      <xdr:row>167</xdr:row>
      <xdr:rowOff>53986</xdr:rowOff>
    </xdr:to>
    <xdr:pic>
      <xdr:nvPicPr>
        <xdr:cNvPr id="80" name="图片 7" descr="蛋糕上写着字&#10;&#10;低可信度描述已自动生成">
          <a:extLst>
            <a:ext uri="{FF2B5EF4-FFF2-40B4-BE49-F238E27FC236}">
              <a16:creationId xmlns:a16="http://schemas.microsoft.com/office/drawing/2014/main" id="{2E212D0E-D3E8-4951-B660-556B656AD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19" y="88606313"/>
          <a:ext cx="1893244" cy="1066016"/>
        </a:xfrm>
        <a:prstGeom prst="rect">
          <a:avLst/>
        </a:prstGeom>
      </xdr:spPr>
    </xdr:pic>
    <xdr:clientData/>
  </xdr:twoCellAnchor>
  <xdr:twoCellAnchor editAs="oneCell">
    <xdr:from>
      <xdr:col>0</xdr:col>
      <xdr:colOff>809625</xdr:colOff>
      <xdr:row>170</xdr:row>
      <xdr:rowOff>357186</xdr:rowOff>
    </xdr:from>
    <xdr:to>
      <xdr:col>0</xdr:col>
      <xdr:colOff>1503562</xdr:colOff>
      <xdr:row>172</xdr:row>
      <xdr:rowOff>374386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7E3644F-CAEB-49DF-BFD3-4E266836B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BEBA8EAE-BF5A-486C-A8C5-ECC9F3942E4B}">
              <a14:imgProps xmlns:a14="http://schemas.microsoft.com/office/drawing/2010/main">
                <a14:imgLayer r:embed="rId63">
                  <a14:imgEffect>
                    <a14:backgroundRemoval t="10000" b="90000" l="9295" r="94551">
                      <a14:foregroundMark x1="9295" y1="35750" x2="9295" y2="35750"/>
                      <a14:foregroundMark x1="94551" y1="32750" x2="94551" y2="3275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09625" y="92833030"/>
          <a:ext cx="693937" cy="17793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476250</xdr:colOff>
      <xdr:row>172</xdr:row>
      <xdr:rowOff>107156</xdr:rowOff>
    </xdr:from>
    <xdr:to>
      <xdr:col>0</xdr:col>
      <xdr:colOff>1998617</xdr:colOff>
      <xdr:row>174</xdr:row>
      <xdr:rowOff>342598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3A1DFA7-0BAA-4955-B113-81CAD5F27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94345125"/>
          <a:ext cx="1522367" cy="114031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285751</xdr:colOff>
      <xdr:row>98</xdr:row>
      <xdr:rowOff>130968</xdr:rowOff>
    </xdr:from>
    <xdr:to>
      <xdr:col>0</xdr:col>
      <xdr:colOff>2044183</xdr:colOff>
      <xdr:row>99</xdr:row>
      <xdr:rowOff>759669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5FEBAE36-D06A-EBF6-F22E-2E660787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1" y="35647312"/>
          <a:ext cx="1758432" cy="1462139"/>
        </a:xfrm>
        <a:prstGeom prst="rect">
          <a:avLst/>
        </a:prstGeom>
      </xdr:spPr>
    </xdr:pic>
    <xdr:clientData/>
  </xdr:twoCellAnchor>
  <xdr:twoCellAnchor editAs="oneCell">
    <xdr:from>
      <xdr:col>0</xdr:col>
      <xdr:colOff>898174</xdr:colOff>
      <xdr:row>176</xdr:row>
      <xdr:rowOff>93759</xdr:rowOff>
    </xdr:from>
    <xdr:to>
      <xdr:col>0</xdr:col>
      <xdr:colOff>1404937</xdr:colOff>
      <xdr:row>177</xdr:row>
      <xdr:rowOff>3123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77C6BBA-1AA6-8764-2E03-CE331C295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98174" y="93545915"/>
          <a:ext cx="506763" cy="1361926"/>
        </a:xfrm>
        <a:prstGeom prst="rect">
          <a:avLst/>
        </a:prstGeom>
      </xdr:spPr>
    </xdr:pic>
    <xdr:clientData/>
  </xdr:twoCellAnchor>
  <xdr:twoCellAnchor editAs="oneCell">
    <xdr:from>
      <xdr:col>0</xdr:col>
      <xdr:colOff>988219</xdr:colOff>
      <xdr:row>155</xdr:row>
      <xdr:rowOff>95250</xdr:rowOff>
    </xdr:from>
    <xdr:to>
      <xdr:col>0</xdr:col>
      <xdr:colOff>1694189</xdr:colOff>
      <xdr:row>157</xdr:row>
      <xdr:rowOff>46103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B16E9BF-8862-631F-5A51-B340EAD4F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9" y="74271188"/>
          <a:ext cx="705970" cy="1212916"/>
        </a:xfrm>
        <a:prstGeom prst="rect">
          <a:avLst/>
        </a:prstGeom>
      </xdr:spPr>
    </xdr:pic>
    <xdr:clientData/>
  </xdr:twoCellAnchor>
  <xdr:twoCellAnchor editAs="oneCell">
    <xdr:from>
      <xdr:col>0</xdr:col>
      <xdr:colOff>690563</xdr:colOff>
      <xdr:row>157</xdr:row>
      <xdr:rowOff>92121</xdr:rowOff>
    </xdr:from>
    <xdr:to>
      <xdr:col>0</xdr:col>
      <xdr:colOff>1321594</xdr:colOff>
      <xdr:row>158</xdr:row>
      <xdr:rowOff>603358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C1702E05-A6C4-8A60-1DE6-B4F81431B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75530121"/>
          <a:ext cx="631031" cy="1142268"/>
        </a:xfrm>
        <a:prstGeom prst="rect">
          <a:avLst/>
        </a:prstGeom>
      </xdr:spPr>
    </xdr:pic>
    <xdr:clientData/>
  </xdr:twoCellAnchor>
  <xdr:twoCellAnchor editAs="oneCell">
    <xdr:from>
      <xdr:col>0</xdr:col>
      <xdr:colOff>809624</xdr:colOff>
      <xdr:row>159</xdr:row>
      <xdr:rowOff>83342</xdr:rowOff>
    </xdr:from>
    <xdr:to>
      <xdr:col>0</xdr:col>
      <xdr:colOff>1442761</xdr:colOff>
      <xdr:row>160</xdr:row>
      <xdr:rowOff>598567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EE35741D-D61D-9435-30B8-6EA746CC4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4" y="76783405"/>
          <a:ext cx="633137" cy="1146257"/>
        </a:xfrm>
        <a:prstGeom prst="rect">
          <a:avLst/>
        </a:prstGeom>
      </xdr:spPr>
    </xdr:pic>
    <xdr:clientData/>
  </xdr:twoCellAnchor>
  <xdr:twoCellAnchor editAs="oneCell">
    <xdr:from>
      <xdr:col>0</xdr:col>
      <xdr:colOff>154782</xdr:colOff>
      <xdr:row>67</xdr:row>
      <xdr:rowOff>285750</xdr:rowOff>
    </xdr:from>
    <xdr:to>
      <xdr:col>0</xdr:col>
      <xdr:colOff>2328401</xdr:colOff>
      <xdr:row>70</xdr:row>
      <xdr:rowOff>380999</xdr:rowOff>
    </xdr:to>
    <xdr:pic>
      <xdr:nvPicPr>
        <xdr:cNvPr id="11" name="그림 10" descr="텍스트, 화장품, 라벨, 향수이(가) 표시된 사진&#10;&#10;자동 생성된 설명">
          <a:extLst>
            <a:ext uri="{FF2B5EF4-FFF2-40B4-BE49-F238E27FC236}">
              <a16:creationId xmlns:a16="http://schemas.microsoft.com/office/drawing/2014/main" id="{A5E298C8-A808-86B9-6016-3F04A01C0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782" y="22598063"/>
          <a:ext cx="2173619" cy="1631155"/>
        </a:xfrm>
        <a:prstGeom prst="rect">
          <a:avLst/>
        </a:prstGeom>
      </xdr:spPr>
    </xdr:pic>
    <xdr:clientData/>
  </xdr:twoCellAnchor>
  <xdr:twoCellAnchor editAs="oneCell">
    <xdr:from>
      <xdr:col>0</xdr:col>
      <xdr:colOff>500062</xdr:colOff>
      <xdr:row>139</xdr:row>
      <xdr:rowOff>70353</xdr:rowOff>
    </xdr:from>
    <xdr:to>
      <xdr:col>0</xdr:col>
      <xdr:colOff>1857375</xdr:colOff>
      <xdr:row>140</xdr:row>
      <xdr:rowOff>38797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6B54381-A032-4993-6D58-C67FD76CC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" y="62673416"/>
          <a:ext cx="1357313" cy="1230506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357188</xdr:colOff>
      <xdr:row>140</xdr:row>
      <xdr:rowOff>59531</xdr:rowOff>
    </xdr:from>
    <xdr:to>
      <xdr:col>0</xdr:col>
      <xdr:colOff>968746</xdr:colOff>
      <xdr:row>141</xdr:row>
      <xdr:rowOff>563617</xdr:rowOff>
    </xdr:to>
    <xdr:pic>
      <xdr:nvPicPr>
        <xdr:cNvPr id="27" name="Picture 2" descr="산도깨비 슈퍼청 변기세정제 병타입 180g 레몬향 1개 : 디와이코리아">
          <a:extLst>
            <a:ext uri="{FF2B5EF4-FFF2-40B4-BE49-F238E27FC236}">
              <a16:creationId xmlns:a16="http://schemas.microsoft.com/office/drawing/2014/main" id="{486B2475-6038-C0AF-4CF6-3FBF2E62DC1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92" t="7458" r="22094"/>
        <a:stretch/>
      </xdr:blipFill>
      <xdr:spPr bwMode="auto">
        <a:xfrm>
          <a:off x="357188" y="63924656"/>
          <a:ext cx="611558" cy="1099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990017</xdr:colOff>
      <xdr:row>139</xdr:row>
      <xdr:rowOff>1159227</xdr:rowOff>
    </xdr:from>
    <xdr:to>
      <xdr:col>0</xdr:col>
      <xdr:colOff>1775025</xdr:colOff>
      <xdr:row>142</xdr:row>
      <xdr:rowOff>169273</xdr:rowOff>
    </xdr:to>
    <xdr:pic>
      <xdr:nvPicPr>
        <xdr:cNvPr id="28" name="그림 27" descr="플라스틱 병, 병, 보라색이(가) 표시된 사진&#10;&#10;자동 생성된 설명">
          <a:extLst>
            <a:ext uri="{FF2B5EF4-FFF2-40B4-BE49-F238E27FC236}">
              <a16:creationId xmlns:a16="http://schemas.microsoft.com/office/drawing/2014/main" id="{7D7D919E-DC6D-819D-771C-670735E1C8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61" t="29299" r="30451" b="23866"/>
        <a:stretch/>
      </xdr:blipFill>
      <xdr:spPr>
        <a:xfrm>
          <a:off x="990017" y="63762290"/>
          <a:ext cx="785008" cy="1462733"/>
        </a:xfrm>
        <a:prstGeom prst="rect">
          <a:avLst/>
        </a:prstGeom>
      </xdr:spPr>
    </xdr:pic>
    <xdr:clientData/>
  </xdr:twoCellAnchor>
  <xdr:twoCellAnchor editAs="oneCell">
    <xdr:from>
      <xdr:col>0</xdr:col>
      <xdr:colOff>273844</xdr:colOff>
      <xdr:row>168</xdr:row>
      <xdr:rowOff>194065</xdr:rowOff>
    </xdr:from>
    <xdr:to>
      <xdr:col>0</xdr:col>
      <xdr:colOff>2297906</xdr:colOff>
      <xdr:row>170</xdr:row>
      <xdr:rowOff>448136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16DFF52-F209-3234-7852-028DCBA92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88717034"/>
          <a:ext cx="2024062" cy="12541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7"/>
  <sheetViews>
    <sheetView tabSelected="1" zoomScale="70" zoomScaleNormal="70" zoomScaleSheetLayoutView="70" workbookViewId="0">
      <pane xSplit="1" topLeftCell="B1" activePane="topRight" state="frozen"/>
      <selection pane="topRight" activeCell="C9" sqref="C9"/>
    </sheetView>
  </sheetViews>
  <sheetFormatPr defaultRowHeight="17.25" x14ac:dyDescent="0.3"/>
  <cols>
    <col min="1" max="1" width="33.375" style="6" customWidth="1"/>
    <col min="2" max="2" width="45.25" style="16" bestFit="1" customWidth="1"/>
    <col min="3" max="3" width="43.875" style="14" bestFit="1" customWidth="1"/>
    <col min="4" max="4" width="22.625" style="1" customWidth="1"/>
    <col min="5" max="5" width="12.75" style="1" customWidth="1"/>
    <col min="6" max="6" width="20" style="1" customWidth="1"/>
    <col min="7" max="7" width="11.75" style="1" customWidth="1"/>
    <col min="8" max="8" width="13.625" style="1" bestFit="1" customWidth="1"/>
    <col min="9" max="9" width="17.75" style="5" bestFit="1" customWidth="1"/>
    <col min="10" max="10" width="9.875" style="10" customWidth="1"/>
    <col min="11" max="11" width="12.75" style="4" customWidth="1"/>
    <col min="12" max="12" width="19.5" style="6" customWidth="1"/>
  </cols>
  <sheetData>
    <row r="1" spans="1:12" ht="36" customHeight="1" x14ac:dyDescent="0.3">
      <c r="A1" s="86" t="s">
        <v>529</v>
      </c>
      <c r="B1" s="86"/>
      <c r="C1" s="86"/>
      <c r="D1" s="86"/>
      <c r="E1" s="86"/>
      <c r="F1" s="86"/>
      <c r="G1" s="86"/>
      <c r="H1" s="86"/>
      <c r="I1" s="86"/>
      <c r="J1" s="84"/>
      <c r="K1" s="84"/>
      <c r="L1" s="84"/>
    </row>
    <row r="2" spans="1:12" ht="16.5" customHeight="1" x14ac:dyDescent="0.3">
      <c r="A2" s="86"/>
      <c r="B2" s="86"/>
      <c r="C2" s="86"/>
      <c r="D2" s="86"/>
      <c r="E2" s="86"/>
      <c r="F2" s="86"/>
      <c r="G2" s="86"/>
      <c r="H2" s="86"/>
      <c r="I2" s="86"/>
      <c r="J2" s="84"/>
      <c r="K2" s="84"/>
      <c r="L2" s="84"/>
    </row>
    <row r="3" spans="1:12" ht="16.5" customHeight="1" x14ac:dyDescent="0.3">
      <c r="A3" s="87"/>
      <c r="B3" s="87"/>
      <c r="C3" s="87"/>
      <c r="D3" s="87"/>
      <c r="E3" s="87"/>
      <c r="F3" s="87"/>
      <c r="G3" s="87"/>
      <c r="H3" s="87"/>
      <c r="I3" s="87"/>
      <c r="J3" s="85"/>
      <c r="K3" s="85"/>
      <c r="L3" s="85"/>
    </row>
    <row r="4" spans="1:12" s="2" customFormat="1" ht="44.25" customHeight="1" x14ac:dyDescent="0.3">
      <c r="A4" s="7" t="s">
        <v>151</v>
      </c>
      <c r="B4" s="17" t="s">
        <v>79</v>
      </c>
      <c r="C4" s="15" t="s">
        <v>83</v>
      </c>
      <c r="D4" s="7" t="s">
        <v>57</v>
      </c>
      <c r="E4" s="7" t="s">
        <v>50</v>
      </c>
      <c r="F4" s="7" t="s">
        <v>205</v>
      </c>
      <c r="G4" s="7" t="s">
        <v>48</v>
      </c>
      <c r="H4" s="11" t="s">
        <v>278</v>
      </c>
      <c r="I4" s="3" t="s">
        <v>342</v>
      </c>
      <c r="J4" s="82" t="s">
        <v>71</v>
      </c>
      <c r="K4" s="83" t="s">
        <v>72</v>
      </c>
      <c r="L4" s="7" t="s">
        <v>254</v>
      </c>
    </row>
    <row r="5" spans="1:12" ht="37.5" customHeight="1" x14ac:dyDescent="0.3">
      <c r="A5" s="88"/>
      <c r="B5" s="110" t="s">
        <v>454</v>
      </c>
      <c r="C5" s="26" t="s">
        <v>84</v>
      </c>
      <c r="D5" s="28" t="s">
        <v>4</v>
      </c>
      <c r="E5" s="28" t="s">
        <v>51</v>
      </c>
      <c r="F5" s="29" t="s">
        <v>160</v>
      </c>
      <c r="G5" s="30" t="s">
        <v>8</v>
      </c>
      <c r="H5" s="27" t="s">
        <v>279</v>
      </c>
      <c r="I5" s="26" t="s">
        <v>85</v>
      </c>
      <c r="J5" s="61">
        <v>14.63</v>
      </c>
      <c r="K5" s="66">
        <f>0.47*0.295*0.165</f>
        <v>2.2877250000000002E-2</v>
      </c>
      <c r="L5" s="31">
        <v>3307490000</v>
      </c>
    </row>
    <row r="6" spans="1:12" ht="37.5" customHeight="1" x14ac:dyDescent="0.3">
      <c r="A6" s="88"/>
      <c r="B6" s="111"/>
      <c r="C6" s="26" t="s">
        <v>84</v>
      </c>
      <c r="D6" s="28" t="s">
        <v>49</v>
      </c>
      <c r="E6" s="28" t="s">
        <v>51</v>
      </c>
      <c r="F6" s="29" t="s">
        <v>161</v>
      </c>
      <c r="G6" s="30" t="s">
        <v>8</v>
      </c>
      <c r="H6" s="27" t="s">
        <v>279</v>
      </c>
      <c r="I6" s="26" t="s">
        <v>85</v>
      </c>
      <c r="J6" s="61">
        <v>14.63</v>
      </c>
      <c r="K6" s="66">
        <f t="shared" ref="K6:K12" si="0">0.47*0.295*0.165</f>
        <v>2.2877250000000002E-2</v>
      </c>
      <c r="L6" s="31">
        <v>3307490000</v>
      </c>
    </row>
    <row r="7" spans="1:12" ht="37.5" customHeight="1" x14ac:dyDescent="0.3">
      <c r="A7" s="88"/>
      <c r="B7" s="111"/>
      <c r="C7" s="26" t="s">
        <v>84</v>
      </c>
      <c r="D7" s="28" t="s">
        <v>5</v>
      </c>
      <c r="E7" s="28" t="s">
        <v>51</v>
      </c>
      <c r="F7" s="29" t="s">
        <v>162</v>
      </c>
      <c r="G7" s="30" t="s">
        <v>8</v>
      </c>
      <c r="H7" s="27" t="s">
        <v>279</v>
      </c>
      <c r="I7" s="26" t="s">
        <v>85</v>
      </c>
      <c r="J7" s="61">
        <v>14.63</v>
      </c>
      <c r="K7" s="66">
        <f t="shared" si="0"/>
        <v>2.2877250000000002E-2</v>
      </c>
      <c r="L7" s="31">
        <v>3307490000</v>
      </c>
    </row>
    <row r="8" spans="1:12" ht="37.5" customHeight="1" x14ac:dyDescent="0.3">
      <c r="A8" s="88"/>
      <c r="B8" s="111"/>
      <c r="C8" s="26" t="s">
        <v>84</v>
      </c>
      <c r="D8" s="28" t="s">
        <v>0</v>
      </c>
      <c r="E8" s="28" t="s">
        <v>51</v>
      </c>
      <c r="F8" s="29" t="s">
        <v>163</v>
      </c>
      <c r="G8" s="30" t="s">
        <v>8</v>
      </c>
      <c r="H8" s="27" t="s">
        <v>279</v>
      </c>
      <c r="I8" s="26" t="s">
        <v>85</v>
      </c>
      <c r="J8" s="61">
        <v>14.63</v>
      </c>
      <c r="K8" s="66">
        <f t="shared" si="0"/>
        <v>2.2877250000000002E-2</v>
      </c>
      <c r="L8" s="31">
        <v>3307490000</v>
      </c>
    </row>
    <row r="9" spans="1:12" ht="37.5" customHeight="1" x14ac:dyDescent="0.3">
      <c r="A9" s="88"/>
      <c r="B9" s="111"/>
      <c r="C9" s="26" t="s">
        <v>84</v>
      </c>
      <c r="D9" s="28" t="s">
        <v>2</v>
      </c>
      <c r="E9" s="28" t="s">
        <v>51</v>
      </c>
      <c r="F9" s="29" t="s">
        <v>164</v>
      </c>
      <c r="G9" s="30" t="s">
        <v>8</v>
      </c>
      <c r="H9" s="27" t="s">
        <v>279</v>
      </c>
      <c r="I9" s="26" t="s">
        <v>85</v>
      </c>
      <c r="J9" s="61">
        <v>14.63</v>
      </c>
      <c r="K9" s="66">
        <f t="shared" si="0"/>
        <v>2.2877250000000002E-2</v>
      </c>
      <c r="L9" s="31">
        <v>3307490000</v>
      </c>
    </row>
    <row r="10" spans="1:12" ht="37.5" customHeight="1" x14ac:dyDescent="0.3">
      <c r="A10" s="88"/>
      <c r="B10" s="111"/>
      <c r="C10" s="26" t="s">
        <v>84</v>
      </c>
      <c r="D10" s="28" t="s">
        <v>7</v>
      </c>
      <c r="E10" s="28" t="s">
        <v>51</v>
      </c>
      <c r="F10" s="29" t="s">
        <v>165</v>
      </c>
      <c r="G10" s="30" t="s">
        <v>8</v>
      </c>
      <c r="H10" s="27" t="s">
        <v>279</v>
      </c>
      <c r="I10" s="26" t="s">
        <v>85</v>
      </c>
      <c r="J10" s="61">
        <v>14.63</v>
      </c>
      <c r="K10" s="66">
        <f t="shared" si="0"/>
        <v>2.2877250000000002E-2</v>
      </c>
      <c r="L10" s="31">
        <v>3307490000</v>
      </c>
    </row>
    <row r="11" spans="1:12" ht="37.5" customHeight="1" x14ac:dyDescent="0.3">
      <c r="A11" s="88"/>
      <c r="B11" s="111"/>
      <c r="C11" s="26" t="s">
        <v>84</v>
      </c>
      <c r="D11" s="28" t="s">
        <v>3</v>
      </c>
      <c r="E11" s="28" t="s">
        <v>51</v>
      </c>
      <c r="F11" s="29" t="s">
        <v>166</v>
      </c>
      <c r="G11" s="30" t="s">
        <v>8</v>
      </c>
      <c r="H11" s="27" t="s">
        <v>279</v>
      </c>
      <c r="I11" s="26" t="s">
        <v>85</v>
      </c>
      <c r="J11" s="61">
        <v>14.63</v>
      </c>
      <c r="K11" s="66">
        <f t="shared" si="0"/>
        <v>2.2877250000000002E-2</v>
      </c>
      <c r="L11" s="31">
        <v>3307490000</v>
      </c>
    </row>
    <row r="12" spans="1:12" ht="37.5" customHeight="1" x14ac:dyDescent="0.3">
      <c r="A12" s="88"/>
      <c r="B12" s="112"/>
      <c r="C12" s="26" t="s">
        <v>84</v>
      </c>
      <c r="D12" s="28" t="s">
        <v>6</v>
      </c>
      <c r="E12" s="28" t="s">
        <v>51</v>
      </c>
      <c r="F12" s="29" t="s">
        <v>167</v>
      </c>
      <c r="G12" s="30" t="s">
        <v>8</v>
      </c>
      <c r="H12" s="27" t="s">
        <v>279</v>
      </c>
      <c r="I12" s="26" t="s">
        <v>85</v>
      </c>
      <c r="J12" s="61">
        <v>14.63</v>
      </c>
      <c r="K12" s="66">
        <f t="shared" si="0"/>
        <v>2.2877250000000002E-2</v>
      </c>
      <c r="L12" s="31">
        <v>3307490000</v>
      </c>
    </row>
    <row r="13" spans="1:12" ht="33" customHeight="1" x14ac:dyDescent="0.3">
      <c r="A13" s="88"/>
      <c r="B13" s="110" t="s">
        <v>455</v>
      </c>
      <c r="C13" s="26" t="s">
        <v>84</v>
      </c>
      <c r="D13" s="28" t="s">
        <v>9</v>
      </c>
      <c r="E13" s="28" t="s">
        <v>51</v>
      </c>
      <c r="F13" s="29" t="s">
        <v>168</v>
      </c>
      <c r="G13" s="30" t="s">
        <v>8</v>
      </c>
      <c r="H13" s="27" t="s">
        <v>279</v>
      </c>
      <c r="I13" s="26" t="s">
        <v>156</v>
      </c>
      <c r="J13" s="61">
        <v>14.63</v>
      </c>
      <c r="K13" s="66">
        <f>0.47*0.295*0.265</f>
        <v>3.6742250000000004E-2</v>
      </c>
      <c r="L13" s="31">
        <v>3307490000</v>
      </c>
    </row>
    <row r="14" spans="1:12" ht="33" customHeight="1" x14ac:dyDescent="0.3">
      <c r="A14" s="88"/>
      <c r="B14" s="111"/>
      <c r="C14" s="26" t="s">
        <v>84</v>
      </c>
      <c r="D14" s="28" t="s">
        <v>155</v>
      </c>
      <c r="E14" s="28" t="s">
        <v>51</v>
      </c>
      <c r="F14" s="29" t="s">
        <v>169</v>
      </c>
      <c r="G14" s="30" t="s">
        <v>8</v>
      </c>
      <c r="H14" s="27" t="s">
        <v>279</v>
      </c>
      <c r="I14" s="26" t="s">
        <v>86</v>
      </c>
      <c r="J14" s="61">
        <v>14.63</v>
      </c>
      <c r="K14" s="66">
        <f>0.47*0.295*0.265</f>
        <v>3.6742250000000004E-2</v>
      </c>
      <c r="L14" s="31">
        <v>3307490000</v>
      </c>
    </row>
    <row r="15" spans="1:12" ht="33" customHeight="1" x14ac:dyDescent="0.3">
      <c r="A15" s="88"/>
      <c r="B15" s="112"/>
      <c r="C15" s="26" t="s">
        <v>84</v>
      </c>
      <c r="D15" s="28" t="s">
        <v>467</v>
      </c>
      <c r="E15" s="28" t="s">
        <v>51</v>
      </c>
      <c r="F15" s="29" t="s">
        <v>170</v>
      </c>
      <c r="G15" s="30" t="s">
        <v>8</v>
      </c>
      <c r="H15" s="27" t="s">
        <v>279</v>
      </c>
      <c r="I15" s="26" t="s">
        <v>86</v>
      </c>
      <c r="J15" s="61">
        <v>14.63</v>
      </c>
      <c r="K15" s="66">
        <f>0.47*0.295*0.265</f>
        <v>3.6742250000000004E-2</v>
      </c>
      <c r="L15" s="31">
        <v>3307490000</v>
      </c>
    </row>
    <row r="16" spans="1:12" ht="36" customHeight="1" x14ac:dyDescent="0.3">
      <c r="A16" s="124"/>
      <c r="B16" s="127" t="s">
        <v>456</v>
      </c>
      <c r="C16" s="32" t="s">
        <v>125</v>
      </c>
      <c r="D16" s="28" t="s">
        <v>2</v>
      </c>
      <c r="E16" s="28" t="s">
        <v>51</v>
      </c>
      <c r="F16" s="29" t="s">
        <v>171</v>
      </c>
      <c r="G16" s="28">
        <v>20</v>
      </c>
      <c r="H16" s="27" t="s">
        <v>280</v>
      </c>
      <c r="I16" s="26" t="s">
        <v>126</v>
      </c>
      <c r="J16" s="61">
        <v>5.92</v>
      </c>
      <c r="K16" s="66">
        <f>0.335*0.275*0.165</f>
        <v>1.5200625000000002E-2</v>
      </c>
      <c r="L16" s="31">
        <v>3307490000</v>
      </c>
    </row>
    <row r="17" spans="1:12" ht="36" customHeight="1" x14ac:dyDescent="0.3">
      <c r="A17" s="124"/>
      <c r="B17" s="128"/>
      <c r="C17" s="26" t="s">
        <v>80</v>
      </c>
      <c r="D17" s="28" t="s">
        <v>4</v>
      </c>
      <c r="E17" s="28" t="s">
        <v>51</v>
      </c>
      <c r="F17" s="29" t="s">
        <v>171</v>
      </c>
      <c r="G17" s="28">
        <v>20</v>
      </c>
      <c r="H17" s="27" t="s">
        <v>280</v>
      </c>
      <c r="I17" s="26" t="s">
        <v>126</v>
      </c>
      <c r="J17" s="61">
        <v>5.92</v>
      </c>
      <c r="K17" s="66">
        <f t="shared" ref="K17:K41" si="1">0.335*0.275*0.165</f>
        <v>1.5200625000000002E-2</v>
      </c>
      <c r="L17" s="31">
        <v>3307490000</v>
      </c>
    </row>
    <row r="18" spans="1:12" ht="36" customHeight="1" x14ac:dyDescent="0.3">
      <c r="A18" s="124"/>
      <c r="B18" s="128"/>
      <c r="C18" s="26" t="s">
        <v>80</v>
      </c>
      <c r="D18" s="28" t="s">
        <v>49</v>
      </c>
      <c r="E18" s="28" t="s">
        <v>51</v>
      </c>
      <c r="F18" s="29" t="s">
        <v>171</v>
      </c>
      <c r="G18" s="28">
        <v>20</v>
      </c>
      <c r="H18" s="27" t="s">
        <v>280</v>
      </c>
      <c r="I18" s="26" t="s">
        <v>126</v>
      </c>
      <c r="J18" s="61">
        <v>5.92</v>
      </c>
      <c r="K18" s="66">
        <f t="shared" si="1"/>
        <v>1.5200625000000002E-2</v>
      </c>
      <c r="L18" s="31">
        <v>3307490000</v>
      </c>
    </row>
    <row r="19" spans="1:12" ht="36" customHeight="1" x14ac:dyDescent="0.3">
      <c r="A19" s="124"/>
      <c r="B19" s="128"/>
      <c r="C19" s="26" t="s">
        <v>80</v>
      </c>
      <c r="D19" s="28" t="s">
        <v>6</v>
      </c>
      <c r="E19" s="28" t="s">
        <v>51</v>
      </c>
      <c r="F19" s="29" t="s">
        <v>171</v>
      </c>
      <c r="G19" s="28">
        <v>20</v>
      </c>
      <c r="H19" s="27" t="s">
        <v>281</v>
      </c>
      <c r="I19" s="26" t="s">
        <v>126</v>
      </c>
      <c r="J19" s="61">
        <v>5.92</v>
      </c>
      <c r="K19" s="66">
        <f t="shared" si="1"/>
        <v>1.5200625000000002E-2</v>
      </c>
      <c r="L19" s="31">
        <v>3307490000</v>
      </c>
    </row>
    <row r="20" spans="1:12" ht="36" customHeight="1" x14ac:dyDescent="0.3">
      <c r="A20" s="124"/>
      <c r="B20" s="128"/>
      <c r="C20" s="26" t="s">
        <v>80</v>
      </c>
      <c r="D20" s="28" t="s">
        <v>7</v>
      </c>
      <c r="E20" s="28" t="s">
        <v>51</v>
      </c>
      <c r="F20" s="29" t="s">
        <v>171</v>
      </c>
      <c r="G20" s="28">
        <v>20</v>
      </c>
      <c r="H20" s="27" t="s">
        <v>281</v>
      </c>
      <c r="I20" s="26" t="s">
        <v>126</v>
      </c>
      <c r="J20" s="61">
        <v>5.92</v>
      </c>
      <c r="K20" s="66">
        <f t="shared" si="1"/>
        <v>1.5200625000000002E-2</v>
      </c>
      <c r="L20" s="31">
        <v>3307490000</v>
      </c>
    </row>
    <row r="21" spans="1:12" ht="36" customHeight="1" x14ac:dyDescent="0.3">
      <c r="A21" s="124"/>
      <c r="B21" s="128"/>
      <c r="C21" s="26" t="s">
        <v>80</v>
      </c>
      <c r="D21" s="28" t="s">
        <v>3</v>
      </c>
      <c r="E21" s="28" t="s">
        <v>51</v>
      </c>
      <c r="F21" s="29" t="s">
        <v>171</v>
      </c>
      <c r="G21" s="28">
        <v>20</v>
      </c>
      <c r="H21" s="27" t="s">
        <v>281</v>
      </c>
      <c r="I21" s="26" t="s">
        <v>126</v>
      </c>
      <c r="J21" s="61">
        <v>5.92</v>
      </c>
      <c r="K21" s="66">
        <f t="shared" si="1"/>
        <v>1.5200625000000002E-2</v>
      </c>
      <c r="L21" s="31">
        <v>3307490000</v>
      </c>
    </row>
    <row r="22" spans="1:12" ht="36" customHeight="1" x14ac:dyDescent="0.3">
      <c r="A22" s="124"/>
      <c r="B22" s="128"/>
      <c r="C22" s="26" t="s">
        <v>80</v>
      </c>
      <c r="D22" s="28" t="s">
        <v>10</v>
      </c>
      <c r="E22" s="28" t="s">
        <v>51</v>
      </c>
      <c r="F22" s="29" t="s">
        <v>171</v>
      </c>
      <c r="G22" s="28">
        <v>20</v>
      </c>
      <c r="H22" s="27" t="s">
        <v>281</v>
      </c>
      <c r="I22" s="26" t="s">
        <v>126</v>
      </c>
      <c r="J22" s="61">
        <v>5.92</v>
      </c>
      <c r="K22" s="66">
        <f t="shared" si="1"/>
        <v>1.5200625000000002E-2</v>
      </c>
      <c r="L22" s="31">
        <v>3307490000</v>
      </c>
    </row>
    <row r="23" spans="1:12" ht="36" customHeight="1" x14ac:dyDescent="0.3">
      <c r="A23" s="124"/>
      <c r="B23" s="128"/>
      <c r="C23" s="26" t="s">
        <v>80</v>
      </c>
      <c r="D23" s="28" t="s">
        <v>11</v>
      </c>
      <c r="E23" s="28" t="s">
        <v>51</v>
      </c>
      <c r="F23" s="29" t="s">
        <v>171</v>
      </c>
      <c r="G23" s="28">
        <v>20</v>
      </c>
      <c r="H23" s="27" t="s">
        <v>281</v>
      </c>
      <c r="I23" s="26" t="s">
        <v>126</v>
      </c>
      <c r="J23" s="61">
        <v>5.92</v>
      </c>
      <c r="K23" s="66">
        <f t="shared" si="1"/>
        <v>1.5200625000000002E-2</v>
      </c>
      <c r="L23" s="31">
        <v>3307490000</v>
      </c>
    </row>
    <row r="24" spans="1:12" ht="36" customHeight="1" x14ac:dyDescent="0.3">
      <c r="A24" s="124"/>
      <c r="B24" s="128"/>
      <c r="C24" s="26" t="s">
        <v>80</v>
      </c>
      <c r="D24" s="28" t="s">
        <v>22</v>
      </c>
      <c r="E24" s="28" t="s">
        <v>51</v>
      </c>
      <c r="F24" s="29" t="s">
        <v>171</v>
      </c>
      <c r="G24" s="28">
        <v>20</v>
      </c>
      <c r="H24" s="27" t="s">
        <v>281</v>
      </c>
      <c r="I24" s="26" t="s">
        <v>126</v>
      </c>
      <c r="J24" s="61">
        <v>5.92</v>
      </c>
      <c r="K24" s="66">
        <f t="shared" si="1"/>
        <v>1.5200625000000002E-2</v>
      </c>
      <c r="L24" s="31">
        <v>3307490000</v>
      </c>
    </row>
    <row r="25" spans="1:12" ht="36" customHeight="1" x14ac:dyDescent="0.3">
      <c r="A25" s="124"/>
      <c r="B25" s="128"/>
      <c r="C25" s="26" t="s">
        <v>80</v>
      </c>
      <c r="D25" s="28" t="s">
        <v>0</v>
      </c>
      <c r="E25" s="28" t="s">
        <v>51</v>
      </c>
      <c r="F25" s="29" t="s">
        <v>171</v>
      </c>
      <c r="G25" s="28">
        <v>20</v>
      </c>
      <c r="H25" s="27" t="s">
        <v>281</v>
      </c>
      <c r="I25" s="26" t="s">
        <v>126</v>
      </c>
      <c r="J25" s="61">
        <v>5.92</v>
      </c>
      <c r="K25" s="66">
        <f t="shared" si="1"/>
        <v>1.5200625000000002E-2</v>
      </c>
      <c r="L25" s="31">
        <v>3307490000</v>
      </c>
    </row>
    <row r="26" spans="1:12" ht="36" customHeight="1" x14ac:dyDescent="0.3">
      <c r="A26" s="124"/>
      <c r="B26" s="128"/>
      <c r="C26" s="26" t="s">
        <v>80</v>
      </c>
      <c r="D26" s="28" t="s">
        <v>12</v>
      </c>
      <c r="E26" s="28" t="s">
        <v>51</v>
      </c>
      <c r="F26" s="29" t="s">
        <v>171</v>
      </c>
      <c r="G26" s="28">
        <v>20</v>
      </c>
      <c r="H26" s="27" t="s">
        <v>281</v>
      </c>
      <c r="I26" s="26" t="s">
        <v>126</v>
      </c>
      <c r="J26" s="61">
        <v>5.92</v>
      </c>
      <c r="K26" s="66">
        <f t="shared" si="1"/>
        <v>1.5200625000000002E-2</v>
      </c>
      <c r="L26" s="31">
        <v>3307490000</v>
      </c>
    </row>
    <row r="27" spans="1:12" ht="36" customHeight="1" x14ac:dyDescent="0.3">
      <c r="A27" s="124"/>
      <c r="B27" s="128"/>
      <c r="C27" s="26" t="s">
        <v>80</v>
      </c>
      <c r="D27" s="28" t="s">
        <v>5</v>
      </c>
      <c r="E27" s="28" t="s">
        <v>51</v>
      </c>
      <c r="F27" s="29" t="s">
        <v>171</v>
      </c>
      <c r="G27" s="28">
        <v>20</v>
      </c>
      <c r="H27" s="27" t="s">
        <v>281</v>
      </c>
      <c r="I27" s="26" t="s">
        <v>126</v>
      </c>
      <c r="J27" s="61">
        <v>5.92</v>
      </c>
      <c r="K27" s="66">
        <f t="shared" si="1"/>
        <v>1.5200625000000002E-2</v>
      </c>
      <c r="L27" s="31">
        <v>3307490000</v>
      </c>
    </row>
    <row r="28" spans="1:12" ht="36" customHeight="1" x14ac:dyDescent="0.3">
      <c r="A28" s="124"/>
      <c r="B28" s="128"/>
      <c r="C28" s="26" t="s">
        <v>80</v>
      </c>
      <c r="D28" s="28" t="s">
        <v>13</v>
      </c>
      <c r="E28" s="28" t="s">
        <v>51</v>
      </c>
      <c r="F28" s="29" t="s">
        <v>171</v>
      </c>
      <c r="G28" s="28">
        <v>20</v>
      </c>
      <c r="H28" s="27" t="s">
        <v>281</v>
      </c>
      <c r="I28" s="26" t="s">
        <v>126</v>
      </c>
      <c r="J28" s="61">
        <v>5.92</v>
      </c>
      <c r="K28" s="66">
        <f t="shared" si="1"/>
        <v>1.5200625000000002E-2</v>
      </c>
      <c r="L28" s="31">
        <v>3307490000</v>
      </c>
    </row>
    <row r="29" spans="1:12" ht="36" customHeight="1" x14ac:dyDescent="0.3">
      <c r="A29" s="124"/>
      <c r="B29" s="128"/>
      <c r="C29" s="26" t="s">
        <v>80</v>
      </c>
      <c r="D29" s="28" t="s">
        <v>14</v>
      </c>
      <c r="E29" s="28" t="s">
        <v>51</v>
      </c>
      <c r="F29" s="29" t="s">
        <v>171</v>
      </c>
      <c r="G29" s="28">
        <v>20</v>
      </c>
      <c r="H29" s="27" t="s">
        <v>281</v>
      </c>
      <c r="I29" s="26" t="s">
        <v>126</v>
      </c>
      <c r="J29" s="61">
        <v>5.92</v>
      </c>
      <c r="K29" s="66">
        <f t="shared" si="1"/>
        <v>1.5200625000000002E-2</v>
      </c>
      <c r="L29" s="31">
        <v>3307490000</v>
      </c>
    </row>
    <row r="30" spans="1:12" ht="36" customHeight="1" x14ac:dyDescent="0.3">
      <c r="A30" s="124"/>
      <c r="B30" s="128"/>
      <c r="C30" s="26" t="s">
        <v>80</v>
      </c>
      <c r="D30" s="28" t="s">
        <v>23</v>
      </c>
      <c r="E30" s="28" t="s">
        <v>51</v>
      </c>
      <c r="F30" s="29" t="s">
        <v>171</v>
      </c>
      <c r="G30" s="28">
        <v>20</v>
      </c>
      <c r="H30" s="27" t="s">
        <v>281</v>
      </c>
      <c r="I30" s="26" t="s">
        <v>126</v>
      </c>
      <c r="J30" s="61">
        <v>5.92</v>
      </c>
      <c r="K30" s="66">
        <f t="shared" si="1"/>
        <v>1.5200625000000002E-2</v>
      </c>
      <c r="L30" s="31">
        <v>3307490000</v>
      </c>
    </row>
    <row r="31" spans="1:12" ht="36" customHeight="1" x14ac:dyDescent="0.3">
      <c r="A31" s="124"/>
      <c r="B31" s="128"/>
      <c r="C31" s="26" t="s">
        <v>80</v>
      </c>
      <c r="D31" s="28" t="s">
        <v>15</v>
      </c>
      <c r="E31" s="28" t="s">
        <v>51</v>
      </c>
      <c r="F31" s="29" t="s">
        <v>171</v>
      </c>
      <c r="G31" s="28">
        <v>20</v>
      </c>
      <c r="H31" s="27" t="s">
        <v>281</v>
      </c>
      <c r="I31" s="26" t="s">
        <v>126</v>
      </c>
      <c r="J31" s="61">
        <v>5.92</v>
      </c>
      <c r="K31" s="66">
        <f t="shared" si="1"/>
        <v>1.5200625000000002E-2</v>
      </c>
      <c r="L31" s="31">
        <v>3307490000</v>
      </c>
    </row>
    <row r="32" spans="1:12" ht="36" customHeight="1" x14ac:dyDescent="0.3">
      <c r="A32" s="124"/>
      <c r="B32" s="128"/>
      <c r="C32" s="26" t="s">
        <v>80</v>
      </c>
      <c r="D32" s="28" t="s">
        <v>16</v>
      </c>
      <c r="E32" s="28" t="s">
        <v>51</v>
      </c>
      <c r="F32" s="29" t="s">
        <v>171</v>
      </c>
      <c r="G32" s="28">
        <v>20</v>
      </c>
      <c r="H32" s="27" t="s">
        <v>281</v>
      </c>
      <c r="I32" s="26" t="s">
        <v>126</v>
      </c>
      <c r="J32" s="61">
        <v>5.92</v>
      </c>
      <c r="K32" s="66">
        <f t="shared" si="1"/>
        <v>1.5200625000000002E-2</v>
      </c>
      <c r="L32" s="31">
        <v>3307490000</v>
      </c>
    </row>
    <row r="33" spans="1:12" ht="36" customHeight="1" x14ac:dyDescent="0.3">
      <c r="A33" s="124"/>
      <c r="B33" s="128"/>
      <c r="C33" s="26" t="s">
        <v>80</v>
      </c>
      <c r="D33" s="28" t="s">
        <v>17</v>
      </c>
      <c r="E33" s="28" t="s">
        <v>51</v>
      </c>
      <c r="F33" s="29" t="s">
        <v>171</v>
      </c>
      <c r="G33" s="28">
        <v>20</v>
      </c>
      <c r="H33" s="27" t="s">
        <v>281</v>
      </c>
      <c r="I33" s="26" t="s">
        <v>126</v>
      </c>
      <c r="J33" s="61">
        <v>5.92</v>
      </c>
      <c r="K33" s="66">
        <f t="shared" si="1"/>
        <v>1.5200625000000002E-2</v>
      </c>
      <c r="L33" s="31">
        <v>3307490000</v>
      </c>
    </row>
    <row r="34" spans="1:12" ht="36" customHeight="1" x14ac:dyDescent="0.3">
      <c r="A34" s="124"/>
      <c r="B34" s="128"/>
      <c r="C34" s="26" t="s">
        <v>80</v>
      </c>
      <c r="D34" s="28" t="s">
        <v>18</v>
      </c>
      <c r="E34" s="28" t="s">
        <v>51</v>
      </c>
      <c r="F34" s="29" t="s">
        <v>171</v>
      </c>
      <c r="G34" s="28">
        <v>20</v>
      </c>
      <c r="H34" s="27" t="s">
        <v>281</v>
      </c>
      <c r="I34" s="26" t="s">
        <v>126</v>
      </c>
      <c r="J34" s="61">
        <v>5.92</v>
      </c>
      <c r="K34" s="66">
        <f t="shared" si="1"/>
        <v>1.5200625000000002E-2</v>
      </c>
      <c r="L34" s="31">
        <v>3307490000</v>
      </c>
    </row>
    <row r="35" spans="1:12" ht="36" customHeight="1" x14ac:dyDescent="0.3">
      <c r="A35" s="124"/>
      <c r="B35" s="128"/>
      <c r="C35" s="26" t="s">
        <v>125</v>
      </c>
      <c r="D35" s="28" t="s">
        <v>19</v>
      </c>
      <c r="E35" s="28" t="s">
        <v>51</v>
      </c>
      <c r="F35" s="29" t="s">
        <v>171</v>
      </c>
      <c r="G35" s="28">
        <v>20</v>
      </c>
      <c r="H35" s="27" t="s">
        <v>281</v>
      </c>
      <c r="I35" s="26" t="s">
        <v>126</v>
      </c>
      <c r="J35" s="61">
        <v>5.92</v>
      </c>
      <c r="K35" s="66">
        <f t="shared" si="1"/>
        <v>1.5200625000000002E-2</v>
      </c>
      <c r="L35" s="31">
        <v>3307490000</v>
      </c>
    </row>
    <row r="36" spans="1:12" ht="36" customHeight="1" x14ac:dyDescent="0.3">
      <c r="A36" s="124"/>
      <c r="B36" s="128"/>
      <c r="C36" s="26" t="s">
        <v>447</v>
      </c>
      <c r="D36" s="28" t="s">
        <v>20</v>
      </c>
      <c r="E36" s="28" t="s">
        <v>51</v>
      </c>
      <c r="F36" s="29" t="s">
        <v>171</v>
      </c>
      <c r="G36" s="28">
        <v>20</v>
      </c>
      <c r="H36" s="27" t="s">
        <v>281</v>
      </c>
      <c r="I36" s="26" t="s">
        <v>126</v>
      </c>
      <c r="J36" s="61">
        <v>5.92</v>
      </c>
      <c r="K36" s="66">
        <f t="shared" si="1"/>
        <v>1.5200625000000002E-2</v>
      </c>
      <c r="L36" s="31">
        <v>3307490000</v>
      </c>
    </row>
    <row r="37" spans="1:12" ht="36" customHeight="1" x14ac:dyDescent="0.3">
      <c r="A37" s="124"/>
      <c r="B37" s="128"/>
      <c r="C37" s="26" t="s">
        <v>80</v>
      </c>
      <c r="D37" s="28" t="s">
        <v>9</v>
      </c>
      <c r="E37" s="28" t="s">
        <v>51</v>
      </c>
      <c r="F37" s="29" t="s">
        <v>171</v>
      </c>
      <c r="G37" s="28">
        <v>20</v>
      </c>
      <c r="H37" s="27" t="s">
        <v>281</v>
      </c>
      <c r="I37" s="26" t="s">
        <v>126</v>
      </c>
      <c r="J37" s="61">
        <v>5.92</v>
      </c>
      <c r="K37" s="66">
        <f t="shared" si="1"/>
        <v>1.5200625000000002E-2</v>
      </c>
      <c r="L37" s="31">
        <v>3307490000</v>
      </c>
    </row>
    <row r="38" spans="1:12" ht="36" customHeight="1" x14ac:dyDescent="0.3">
      <c r="A38" s="124"/>
      <c r="B38" s="128"/>
      <c r="C38" s="26" t="s">
        <v>152</v>
      </c>
      <c r="D38" s="28" t="s">
        <v>21</v>
      </c>
      <c r="E38" s="28" t="s">
        <v>51</v>
      </c>
      <c r="F38" s="29" t="s">
        <v>171</v>
      </c>
      <c r="G38" s="28">
        <v>20</v>
      </c>
      <c r="H38" s="27" t="s">
        <v>281</v>
      </c>
      <c r="I38" s="26" t="s">
        <v>126</v>
      </c>
      <c r="J38" s="61">
        <v>5.92</v>
      </c>
      <c r="K38" s="66">
        <f t="shared" si="1"/>
        <v>1.5200625000000002E-2</v>
      </c>
      <c r="L38" s="31">
        <v>3307490000</v>
      </c>
    </row>
    <row r="39" spans="1:12" ht="33" customHeight="1" x14ac:dyDescent="0.3">
      <c r="A39" s="89"/>
      <c r="B39" s="21" t="s">
        <v>218</v>
      </c>
      <c r="C39" s="26" t="s">
        <v>125</v>
      </c>
      <c r="D39" s="28" t="s">
        <v>153</v>
      </c>
      <c r="E39" s="28" t="s">
        <v>51</v>
      </c>
      <c r="F39" s="29" t="s">
        <v>172</v>
      </c>
      <c r="G39" s="28">
        <v>20</v>
      </c>
      <c r="H39" s="27" t="s">
        <v>281</v>
      </c>
      <c r="I39" s="26" t="s">
        <v>126</v>
      </c>
      <c r="J39" s="61">
        <v>5.92</v>
      </c>
      <c r="K39" s="66">
        <f t="shared" si="1"/>
        <v>1.5200625000000002E-2</v>
      </c>
      <c r="L39" s="31">
        <v>3307490000</v>
      </c>
    </row>
    <row r="40" spans="1:12" ht="33" customHeight="1" x14ac:dyDescent="0.3">
      <c r="A40" s="90"/>
      <c r="B40" s="21" t="s">
        <v>219</v>
      </c>
      <c r="C40" s="26" t="s">
        <v>125</v>
      </c>
      <c r="D40" s="28" t="s">
        <v>154</v>
      </c>
      <c r="E40" s="28" t="s">
        <v>51</v>
      </c>
      <c r="F40" s="29" t="s">
        <v>173</v>
      </c>
      <c r="G40" s="28">
        <v>20</v>
      </c>
      <c r="H40" s="27" t="s">
        <v>281</v>
      </c>
      <c r="I40" s="26" t="s">
        <v>126</v>
      </c>
      <c r="J40" s="61">
        <v>5.92</v>
      </c>
      <c r="K40" s="66">
        <f t="shared" si="1"/>
        <v>1.5200625000000002E-2</v>
      </c>
      <c r="L40" s="31">
        <v>3307490000</v>
      </c>
    </row>
    <row r="41" spans="1:12" ht="33" customHeight="1" x14ac:dyDescent="0.3">
      <c r="A41" s="91"/>
      <c r="B41" s="21" t="s">
        <v>220</v>
      </c>
      <c r="C41" s="26" t="s">
        <v>125</v>
      </c>
      <c r="D41" s="28" t="s">
        <v>263</v>
      </c>
      <c r="E41" s="28" t="s">
        <v>51</v>
      </c>
      <c r="F41" s="29" t="s">
        <v>174</v>
      </c>
      <c r="G41" s="28">
        <v>20</v>
      </c>
      <c r="H41" s="27" t="s">
        <v>281</v>
      </c>
      <c r="I41" s="26" t="s">
        <v>126</v>
      </c>
      <c r="J41" s="61">
        <v>5.92</v>
      </c>
      <c r="K41" s="66">
        <f t="shared" si="1"/>
        <v>1.5200625000000002E-2</v>
      </c>
      <c r="L41" s="31">
        <v>3307490000</v>
      </c>
    </row>
    <row r="42" spans="1:12" ht="50.1" customHeight="1" x14ac:dyDescent="0.3">
      <c r="A42" s="88"/>
      <c r="B42" s="21" t="s">
        <v>70</v>
      </c>
      <c r="C42" s="26" t="s">
        <v>127</v>
      </c>
      <c r="D42" s="28" t="s">
        <v>24</v>
      </c>
      <c r="E42" s="28">
        <v>300</v>
      </c>
      <c r="F42" s="29" t="s">
        <v>175</v>
      </c>
      <c r="G42" s="28">
        <v>12</v>
      </c>
      <c r="H42" s="27" t="s">
        <v>282</v>
      </c>
      <c r="I42" s="26" t="s">
        <v>128</v>
      </c>
      <c r="J42" s="61">
        <v>4.58</v>
      </c>
      <c r="K42" s="66">
        <f>0.5*0.205*0.23</f>
        <v>2.3574999999999999E-2</v>
      </c>
      <c r="L42" s="31">
        <v>3923500000</v>
      </c>
    </row>
    <row r="43" spans="1:12" ht="50.1" customHeight="1" x14ac:dyDescent="0.3">
      <c r="A43" s="88"/>
      <c r="B43" s="21" t="s">
        <v>70</v>
      </c>
      <c r="C43" s="26" t="s">
        <v>127</v>
      </c>
      <c r="D43" s="28" t="s">
        <v>25</v>
      </c>
      <c r="E43" s="28">
        <v>300</v>
      </c>
      <c r="F43" s="29" t="s">
        <v>176</v>
      </c>
      <c r="G43" s="28">
        <v>12</v>
      </c>
      <c r="H43" s="27" t="s">
        <v>282</v>
      </c>
      <c r="I43" s="26" t="s">
        <v>128</v>
      </c>
      <c r="J43" s="61">
        <v>4.58</v>
      </c>
      <c r="K43" s="66">
        <f>0.5*0.205*0.23</f>
        <v>2.3574999999999999E-2</v>
      </c>
      <c r="L43" s="31">
        <v>3923500000</v>
      </c>
    </row>
    <row r="44" spans="1:12" ht="30" customHeight="1" x14ac:dyDescent="0.3">
      <c r="A44" s="88"/>
      <c r="B44" s="110" t="s">
        <v>457</v>
      </c>
      <c r="C44" s="26" t="s">
        <v>129</v>
      </c>
      <c r="D44" s="28" t="s">
        <v>3</v>
      </c>
      <c r="E44" s="28" t="s">
        <v>52</v>
      </c>
      <c r="F44" s="29" t="s">
        <v>525</v>
      </c>
      <c r="G44" s="28">
        <v>20</v>
      </c>
      <c r="H44" s="27" t="s">
        <v>283</v>
      </c>
      <c r="I44" s="26" t="s">
        <v>130</v>
      </c>
      <c r="J44" s="61">
        <v>8.8000000000000007</v>
      </c>
      <c r="K44" s="66">
        <f>0.295*0.245*0.28</f>
        <v>2.0236999999999998E-2</v>
      </c>
      <c r="L44" s="31">
        <v>3307490000</v>
      </c>
    </row>
    <row r="45" spans="1:12" ht="30" customHeight="1" x14ac:dyDescent="0.3">
      <c r="A45" s="88"/>
      <c r="B45" s="111"/>
      <c r="C45" s="26" t="s">
        <v>81</v>
      </c>
      <c r="D45" s="28" t="s">
        <v>0</v>
      </c>
      <c r="E45" s="28" t="s">
        <v>52</v>
      </c>
      <c r="F45" s="29" t="s">
        <v>526</v>
      </c>
      <c r="G45" s="28">
        <v>20</v>
      </c>
      <c r="H45" s="27" t="s">
        <v>283</v>
      </c>
      <c r="I45" s="26" t="s">
        <v>130</v>
      </c>
      <c r="J45" s="61">
        <v>8.8000000000000007</v>
      </c>
      <c r="K45" s="66">
        <f>0.295*0.245*0.28</f>
        <v>2.0236999999999998E-2</v>
      </c>
      <c r="L45" s="31">
        <v>3307490000</v>
      </c>
    </row>
    <row r="46" spans="1:12" ht="30" customHeight="1" x14ac:dyDescent="0.3">
      <c r="A46" s="88"/>
      <c r="B46" s="111"/>
      <c r="C46" s="26" t="s">
        <v>81</v>
      </c>
      <c r="D46" s="28" t="s">
        <v>241</v>
      </c>
      <c r="E46" s="28" t="s">
        <v>52</v>
      </c>
      <c r="F46" s="29" t="s">
        <v>242</v>
      </c>
      <c r="G46" s="28">
        <v>20</v>
      </c>
      <c r="H46" s="27" t="s">
        <v>283</v>
      </c>
      <c r="I46" s="26" t="s">
        <v>130</v>
      </c>
      <c r="J46" s="61">
        <v>8.8000000000000007</v>
      </c>
      <c r="K46" s="66">
        <f>0.295*0.245*0.28</f>
        <v>2.0236999999999998E-2</v>
      </c>
      <c r="L46" s="31">
        <v>3307490000</v>
      </c>
    </row>
    <row r="47" spans="1:12" ht="30" customHeight="1" x14ac:dyDescent="0.3">
      <c r="A47" s="88"/>
      <c r="B47" s="111"/>
      <c r="C47" s="26" t="s">
        <v>81</v>
      </c>
      <c r="D47" s="28" t="s">
        <v>243</v>
      </c>
      <c r="E47" s="28" t="s">
        <v>52</v>
      </c>
      <c r="F47" s="29" t="s">
        <v>527</v>
      </c>
      <c r="G47" s="28">
        <v>20</v>
      </c>
      <c r="H47" s="27" t="s">
        <v>283</v>
      </c>
      <c r="I47" s="26" t="s">
        <v>272</v>
      </c>
      <c r="J47" s="61">
        <v>8.8000000000000007</v>
      </c>
      <c r="K47" s="66">
        <f>0.295*0.245*0.28</f>
        <v>2.0236999999999998E-2</v>
      </c>
      <c r="L47" s="31">
        <v>3307490000</v>
      </c>
    </row>
    <row r="48" spans="1:12" ht="30" customHeight="1" x14ac:dyDescent="0.3">
      <c r="A48" s="88"/>
      <c r="B48" s="112"/>
      <c r="C48" s="26" t="s">
        <v>81</v>
      </c>
      <c r="D48" s="28" t="s">
        <v>244</v>
      </c>
      <c r="E48" s="28" t="s">
        <v>52</v>
      </c>
      <c r="F48" s="29" t="s">
        <v>245</v>
      </c>
      <c r="G48" s="28">
        <v>20</v>
      </c>
      <c r="H48" s="27" t="s">
        <v>283</v>
      </c>
      <c r="I48" s="26" t="s">
        <v>130</v>
      </c>
      <c r="J48" s="61">
        <v>8.8000000000000007</v>
      </c>
      <c r="K48" s="66">
        <f>0.295*0.245*0.28</f>
        <v>2.0236999999999998E-2</v>
      </c>
      <c r="L48" s="31">
        <v>3307490000</v>
      </c>
    </row>
    <row r="49" spans="1:12" ht="24.95" customHeight="1" x14ac:dyDescent="0.3">
      <c r="A49" s="89"/>
      <c r="B49" s="95" t="s">
        <v>323</v>
      </c>
      <c r="C49" s="92" t="s">
        <v>131</v>
      </c>
      <c r="D49" s="28" t="s">
        <v>420</v>
      </c>
      <c r="E49" s="28" t="s">
        <v>324</v>
      </c>
      <c r="F49" s="34">
        <v>8801353006174</v>
      </c>
      <c r="G49" s="98">
        <v>20</v>
      </c>
      <c r="H49" s="95"/>
      <c r="I49" s="92" t="s">
        <v>329</v>
      </c>
      <c r="J49" s="101">
        <v>6.62</v>
      </c>
      <c r="K49" s="104">
        <v>2.1319999999999999E-2</v>
      </c>
      <c r="L49" s="107">
        <v>3307490000</v>
      </c>
    </row>
    <row r="50" spans="1:12" ht="24.95" customHeight="1" x14ac:dyDescent="0.3">
      <c r="A50" s="90"/>
      <c r="B50" s="96"/>
      <c r="C50" s="93"/>
      <c r="D50" s="28" t="s">
        <v>325</v>
      </c>
      <c r="E50" s="28" t="s">
        <v>326</v>
      </c>
      <c r="F50" s="34">
        <v>8801353006198</v>
      </c>
      <c r="G50" s="99"/>
      <c r="H50" s="96"/>
      <c r="I50" s="93"/>
      <c r="J50" s="102"/>
      <c r="K50" s="105"/>
      <c r="L50" s="108"/>
    </row>
    <row r="51" spans="1:12" ht="24.95" customHeight="1" x14ac:dyDescent="0.3">
      <c r="A51" s="90"/>
      <c r="B51" s="96"/>
      <c r="C51" s="93"/>
      <c r="D51" s="28" t="s">
        <v>327</v>
      </c>
      <c r="E51" s="28" t="s">
        <v>324</v>
      </c>
      <c r="F51" s="34">
        <v>8801353006181</v>
      </c>
      <c r="G51" s="99"/>
      <c r="H51" s="96"/>
      <c r="I51" s="93"/>
      <c r="J51" s="102"/>
      <c r="K51" s="105"/>
      <c r="L51" s="108"/>
    </row>
    <row r="52" spans="1:12" ht="24.95" customHeight="1" x14ac:dyDescent="0.3">
      <c r="A52" s="90"/>
      <c r="B52" s="96"/>
      <c r="C52" s="93"/>
      <c r="D52" s="28" t="s">
        <v>328</v>
      </c>
      <c r="E52" s="28" t="s">
        <v>324</v>
      </c>
      <c r="F52" s="34">
        <v>8801353006167</v>
      </c>
      <c r="G52" s="99"/>
      <c r="H52" s="96"/>
      <c r="I52" s="93"/>
      <c r="J52" s="102"/>
      <c r="K52" s="105"/>
      <c r="L52" s="108"/>
    </row>
    <row r="53" spans="1:12" ht="24.95" customHeight="1" x14ac:dyDescent="0.3">
      <c r="A53" s="91"/>
      <c r="B53" s="97"/>
      <c r="C53" s="94"/>
      <c r="D53" s="28" t="s">
        <v>460</v>
      </c>
      <c r="E53" s="28" t="s">
        <v>324</v>
      </c>
      <c r="F53" s="34">
        <v>8801353006990</v>
      </c>
      <c r="G53" s="100"/>
      <c r="H53" s="97"/>
      <c r="I53" s="94"/>
      <c r="J53" s="103"/>
      <c r="K53" s="106"/>
      <c r="L53" s="109"/>
    </row>
    <row r="54" spans="1:12" ht="24.95" customHeight="1" x14ac:dyDescent="0.3">
      <c r="A54" s="89"/>
      <c r="B54" s="110" t="s">
        <v>418</v>
      </c>
      <c r="C54" s="92" t="s">
        <v>419</v>
      </c>
      <c r="D54" s="28" t="s">
        <v>328</v>
      </c>
      <c r="E54" s="28" t="s">
        <v>423</v>
      </c>
      <c r="F54" s="34">
        <v>8801353006235</v>
      </c>
      <c r="G54" s="98">
        <v>12</v>
      </c>
      <c r="H54" s="95"/>
      <c r="I54" s="92" t="s">
        <v>449</v>
      </c>
      <c r="J54" s="101">
        <v>2.66</v>
      </c>
      <c r="K54" s="114">
        <v>9.4199999999999996E-3</v>
      </c>
      <c r="L54" s="107">
        <v>3307490000</v>
      </c>
    </row>
    <row r="55" spans="1:12" ht="24.95" customHeight="1" x14ac:dyDescent="0.3">
      <c r="A55" s="90"/>
      <c r="B55" s="111"/>
      <c r="C55" s="93"/>
      <c r="D55" s="28" t="s">
        <v>420</v>
      </c>
      <c r="E55" s="28" t="s">
        <v>423</v>
      </c>
      <c r="F55" s="34">
        <v>8801353006242</v>
      </c>
      <c r="G55" s="99"/>
      <c r="H55" s="96"/>
      <c r="I55" s="93"/>
      <c r="J55" s="102"/>
      <c r="K55" s="115"/>
      <c r="L55" s="108"/>
    </row>
    <row r="56" spans="1:12" ht="24.95" customHeight="1" x14ac:dyDescent="0.3">
      <c r="A56" s="90"/>
      <c r="B56" s="111"/>
      <c r="C56" s="93"/>
      <c r="D56" s="28" t="s">
        <v>327</v>
      </c>
      <c r="E56" s="28" t="s">
        <v>423</v>
      </c>
      <c r="F56" s="34">
        <v>8801353006259</v>
      </c>
      <c r="G56" s="99"/>
      <c r="H56" s="96"/>
      <c r="I56" s="93"/>
      <c r="J56" s="102"/>
      <c r="K56" s="115"/>
      <c r="L56" s="108"/>
    </row>
    <row r="57" spans="1:12" ht="24.95" customHeight="1" x14ac:dyDescent="0.3">
      <c r="A57" s="90"/>
      <c r="B57" s="111"/>
      <c r="C57" s="93"/>
      <c r="D57" s="28" t="s">
        <v>325</v>
      </c>
      <c r="E57" s="28" t="s">
        <v>423</v>
      </c>
      <c r="F57" s="34">
        <v>8801353006266</v>
      </c>
      <c r="G57" s="99"/>
      <c r="H57" s="96"/>
      <c r="I57" s="93"/>
      <c r="J57" s="102"/>
      <c r="K57" s="115"/>
      <c r="L57" s="108"/>
    </row>
    <row r="58" spans="1:12" ht="24.95" customHeight="1" x14ac:dyDescent="0.3">
      <c r="A58" s="90"/>
      <c r="B58" s="111"/>
      <c r="C58" s="93"/>
      <c r="D58" s="28" t="s">
        <v>421</v>
      </c>
      <c r="E58" s="28" t="s">
        <v>423</v>
      </c>
      <c r="F58" s="34">
        <v>8801353006921</v>
      </c>
      <c r="G58" s="99"/>
      <c r="H58" s="96"/>
      <c r="I58" s="93"/>
      <c r="J58" s="102"/>
      <c r="K58" s="115"/>
      <c r="L58" s="108"/>
    </row>
    <row r="59" spans="1:12" ht="24.95" customHeight="1" x14ac:dyDescent="0.3">
      <c r="A59" s="90"/>
      <c r="B59" s="111"/>
      <c r="C59" s="93"/>
      <c r="D59" s="28" t="s">
        <v>460</v>
      </c>
      <c r="E59" s="28" t="s">
        <v>423</v>
      </c>
      <c r="F59" s="34">
        <v>8801353007003</v>
      </c>
      <c r="G59" s="99"/>
      <c r="H59" s="96"/>
      <c r="I59" s="93"/>
      <c r="J59" s="102"/>
      <c r="K59" s="115"/>
      <c r="L59" s="108"/>
    </row>
    <row r="60" spans="1:12" ht="24.95" customHeight="1" x14ac:dyDescent="0.3">
      <c r="A60" s="91"/>
      <c r="B60" s="112"/>
      <c r="C60" s="94"/>
      <c r="D60" s="28" t="s">
        <v>422</v>
      </c>
      <c r="E60" s="28" t="s">
        <v>423</v>
      </c>
      <c r="F60" s="34">
        <v>8801353006938</v>
      </c>
      <c r="G60" s="100"/>
      <c r="H60" s="97"/>
      <c r="I60" s="94"/>
      <c r="J60" s="103"/>
      <c r="K60" s="116"/>
      <c r="L60" s="109"/>
    </row>
    <row r="61" spans="1:12" ht="34.5" customHeight="1" x14ac:dyDescent="0.3">
      <c r="A61" s="89"/>
      <c r="B61" s="110" t="s">
        <v>428</v>
      </c>
      <c r="C61" s="92" t="s">
        <v>427</v>
      </c>
      <c r="D61" s="28" t="s">
        <v>422</v>
      </c>
      <c r="E61" s="28" t="s">
        <v>423</v>
      </c>
      <c r="F61" s="34">
        <v>8801353006778</v>
      </c>
      <c r="G61" s="98">
        <v>10</v>
      </c>
      <c r="H61" s="95"/>
      <c r="I61" s="92" t="s">
        <v>468</v>
      </c>
      <c r="J61" s="101">
        <v>5.26</v>
      </c>
      <c r="K61" s="114">
        <v>2.1649999999999999E-2</v>
      </c>
      <c r="L61" s="107">
        <v>3307490000</v>
      </c>
    </row>
    <row r="62" spans="1:12" ht="34.5" customHeight="1" x14ac:dyDescent="0.3">
      <c r="A62" s="90"/>
      <c r="B62" s="111"/>
      <c r="C62" s="93"/>
      <c r="D62" s="28" t="s">
        <v>420</v>
      </c>
      <c r="E62" s="28" t="s">
        <v>423</v>
      </c>
      <c r="F62" s="34">
        <v>8801353006761</v>
      </c>
      <c r="G62" s="99"/>
      <c r="H62" s="96"/>
      <c r="I62" s="93"/>
      <c r="J62" s="102"/>
      <c r="K62" s="115"/>
      <c r="L62" s="108"/>
    </row>
    <row r="63" spans="1:12" ht="34.5" customHeight="1" x14ac:dyDescent="0.3">
      <c r="A63" s="90"/>
      <c r="B63" s="111"/>
      <c r="C63" s="93"/>
      <c r="D63" s="28" t="s">
        <v>421</v>
      </c>
      <c r="E63" s="28" t="s">
        <v>423</v>
      </c>
      <c r="F63" s="34">
        <v>8801353006754</v>
      </c>
      <c r="G63" s="99"/>
      <c r="H63" s="96"/>
      <c r="I63" s="93"/>
      <c r="J63" s="102"/>
      <c r="K63" s="115"/>
      <c r="L63" s="108"/>
    </row>
    <row r="64" spans="1:12" ht="34.5" customHeight="1" x14ac:dyDescent="0.3">
      <c r="A64" s="91"/>
      <c r="B64" s="112"/>
      <c r="C64" s="94"/>
      <c r="D64" s="28" t="s">
        <v>327</v>
      </c>
      <c r="E64" s="28" t="s">
        <v>423</v>
      </c>
      <c r="F64" s="34">
        <v>8801353006747</v>
      </c>
      <c r="G64" s="100"/>
      <c r="H64" s="97"/>
      <c r="I64" s="94"/>
      <c r="J64" s="103"/>
      <c r="K64" s="116"/>
      <c r="L64" s="109"/>
    </row>
    <row r="65" spans="1:13" ht="40.5" customHeight="1" x14ac:dyDescent="0.3">
      <c r="A65" s="89"/>
      <c r="B65" s="110" t="s">
        <v>436</v>
      </c>
      <c r="C65" s="38" t="s">
        <v>437</v>
      </c>
      <c r="D65" s="28" t="s">
        <v>327</v>
      </c>
      <c r="E65" s="28" t="s">
        <v>439</v>
      </c>
      <c r="F65" s="34">
        <v>8801353006976</v>
      </c>
      <c r="G65" s="39">
        <v>10</v>
      </c>
      <c r="H65" s="95"/>
      <c r="I65" s="92" t="s">
        <v>448</v>
      </c>
      <c r="J65" s="101">
        <v>5.4</v>
      </c>
      <c r="K65" s="114">
        <v>2.1649999999999999E-2</v>
      </c>
      <c r="L65" s="107">
        <v>3307490000</v>
      </c>
      <c r="M65" s="113"/>
    </row>
    <row r="66" spans="1:13" ht="40.5" customHeight="1" x14ac:dyDescent="0.3">
      <c r="A66" s="90"/>
      <c r="B66" s="111"/>
      <c r="C66" s="38" t="s">
        <v>437</v>
      </c>
      <c r="D66" s="28" t="s">
        <v>438</v>
      </c>
      <c r="E66" s="28" t="s">
        <v>439</v>
      </c>
      <c r="F66" s="34">
        <v>8801353006983</v>
      </c>
      <c r="G66" s="39">
        <v>10</v>
      </c>
      <c r="H66" s="96"/>
      <c r="I66" s="93"/>
      <c r="J66" s="102"/>
      <c r="K66" s="115"/>
      <c r="L66" s="108"/>
      <c r="M66" s="113"/>
    </row>
    <row r="67" spans="1:13" ht="40.5" customHeight="1" x14ac:dyDescent="0.3">
      <c r="A67" s="91"/>
      <c r="B67" s="112"/>
      <c r="C67" s="38" t="s">
        <v>437</v>
      </c>
      <c r="D67" s="28" t="s">
        <v>420</v>
      </c>
      <c r="E67" s="28" t="s">
        <v>439</v>
      </c>
      <c r="F67" s="34">
        <v>8801353006969</v>
      </c>
      <c r="G67" s="39">
        <v>10</v>
      </c>
      <c r="H67" s="97"/>
      <c r="I67" s="94"/>
      <c r="J67" s="103"/>
      <c r="K67" s="116"/>
      <c r="L67" s="109"/>
      <c r="M67" s="113"/>
    </row>
    <row r="68" spans="1:13" ht="40.5" customHeight="1" x14ac:dyDescent="0.3">
      <c r="A68" s="89"/>
      <c r="B68" s="22" t="s">
        <v>509</v>
      </c>
      <c r="C68" s="38" t="s">
        <v>505</v>
      </c>
      <c r="D68" s="28"/>
      <c r="E68" s="28" t="s">
        <v>423</v>
      </c>
      <c r="F68" s="34">
        <v>8801353007126</v>
      </c>
      <c r="G68" s="39">
        <v>12</v>
      </c>
      <c r="H68" s="40"/>
      <c r="I68" s="38" t="s">
        <v>513</v>
      </c>
      <c r="J68" s="67">
        <v>7.02</v>
      </c>
      <c r="K68" s="41">
        <v>2.5409999999999999E-2</v>
      </c>
      <c r="L68" s="31">
        <v>3307490000</v>
      </c>
      <c r="M68" s="18"/>
    </row>
    <row r="69" spans="1:13" ht="40.5" customHeight="1" x14ac:dyDescent="0.3">
      <c r="A69" s="90"/>
      <c r="B69" s="22" t="s">
        <v>510</v>
      </c>
      <c r="C69" s="38" t="s">
        <v>506</v>
      </c>
      <c r="D69" s="28"/>
      <c r="E69" s="28" t="s">
        <v>423</v>
      </c>
      <c r="F69" s="34">
        <v>8801353007133</v>
      </c>
      <c r="G69" s="39">
        <v>12</v>
      </c>
      <c r="H69" s="40"/>
      <c r="I69" s="38" t="s">
        <v>513</v>
      </c>
      <c r="J69" s="67">
        <v>7.02</v>
      </c>
      <c r="K69" s="41">
        <v>2.5409999999999999E-2</v>
      </c>
      <c r="L69" s="31">
        <v>3307490000</v>
      </c>
      <c r="M69" s="18"/>
    </row>
    <row r="70" spans="1:13" ht="40.5" customHeight="1" x14ac:dyDescent="0.3">
      <c r="A70" s="90"/>
      <c r="B70" s="22" t="s">
        <v>511</v>
      </c>
      <c r="C70" s="38" t="s">
        <v>507</v>
      </c>
      <c r="D70" s="28"/>
      <c r="E70" s="28" t="s">
        <v>423</v>
      </c>
      <c r="F70" s="34">
        <v>8801353007140</v>
      </c>
      <c r="G70" s="39">
        <v>12</v>
      </c>
      <c r="H70" s="40"/>
      <c r="I70" s="38" t="s">
        <v>513</v>
      </c>
      <c r="J70" s="67">
        <v>7.02</v>
      </c>
      <c r="K70" s="41">
        <v>2.5409999999999999E-2</v>
      </c>
      <c r="L70" s="31">
        <v>3307490000</v>
      </c>
      <c r="M70" s="18"/>
    </row>
    <row r="71" spans="1:13" ht="40.5" customHeight="1" x14ac:dyDescent="0.3">
      <c r="A71" s="91"/>
      <c r="B71" s="22" t="s">
        <v>512</v>
      </c>
      <c r="C71" s="38" t="s">
        <v>508</v>
      </c>
      <c r="D71" s="28"/>
      <c r="E71" s="28" t="s">
        <v>423</v>
      </c>
      <c r="F71" s="34">
        <v>8801353007157</v>
      </c>
      <c r="G71" s="39">
        <v>12</v>
      </c>
      <c r="H71" s="40"/>
      <c r="I71" s="38" t="s">
        <v>513</v>
      </c>
      <c r="J71" s="67">
        <v>7.02</v>
      </c>
      <c r="K71" s="41">
        <v>2.5409999999999999E-2</v>
      </c>
      <c r="L71" s="31">
        <v>3307490000</v>
      </c>
      <c r="M71" s="18"/>
    </row>
    <row r="72" spans="1:13" ht="50.1" customHeight="1" x14ac:dyDescent="0.3">
      <c r="A72" s="88"/>
      <c r="B72" s="21" t="s">
        <v>64</v>
      </c>
      <c r="C72" s="32" t="s">
        <v>446</v>
      </c>
      <c r="D72" s="28" t="s">
        <v>2</v>
      </c>
      <c r="E72" s="27" t="s">
        <v>364</v>
      </c>
      <c r="F72" s="29" t="s">
        <v>177</v>
      </c>
      <c r="G72" s="28">
        <v>12</v>
      </c>
      <c r="H72" s="27" t="s">
        <v>284</v>
      </c>
      <c r="I72" s="26" t="s">
        <v>433</v>
      </c>
      <c r="J72" s="61">
        <v>8.1999999999999993</v>
      </c>
      <c r="K72" s="68">
        <f>0.43*0.28*0.15</f>
        <v>1.806E-2</v>
      </c>
      <c r="L72" s="31">
        <v>3307490000</v>
      </c>
    </row>
    <row r="73" spans="1:13" ht="50.1" customHeight="1" x14ac:dyDescent="0.3">
      <c r="A73" s="88"/>
      <c r="B73" s="21" t="s">
        <v>64</v>
      </c>
      <c r="C73" s="32" t="s">
        <v>446</v>
      </c>
      <c r="D73" s="28" t="s">
        <v>0</v>
      </c>
      <c r="E73" s="27" t="s">
        <v>364</v>
      </c>
      <c r="F73" s="29" t="s">
        <v>178</v>
      </c>
      <c r="G73" s="28">
        <v>12</v>
      </c>
      <c r="H73" s="27" t="s">
        <v>284</v>
      </c>
      <c r="I73" s="26" t="s">
        <v>433</v>
      </c>
      <c r="J73" s="61">
        <v>8.1999999999999993</v>
      </c>
      <c r="K73" s="68">
        <f>0.43*0.28*0.15</f>
        <v>1.806E-2</v>
      </c>
      <c r="L73" s="31">
        <v>3307490000</v>
      </c>
    </row>
    <row r="74" spans="1:13" ht="30" customHeight="1" x14ac:dyDescent="0.3">
      <c r="A74" s="88"/>
      <c r="B74" s="21" t="s">
        <v>65</v>
      </c>
      <c r="C74" s="26" t="s">
        <v>132</v>
      </c>
      <c r="D74" s="28" t="s">
        <v>3</v>
      </c>
      <c r="E74" s="28" t="s">
        <v>53</v>
      </c>
      <c r="F74" s="29" t="s">
        <v>179</v>
      </c>
      <c r="G74" s="28">
        <v>12</v>
      </c>
      <c r="H74" s="27" t="s">
        <v>285</v>
      </c>
      <c r="I74" s="26" t="s">
        <v>434</v>
      </c>
      <c r="J74" s="61">
        <v>6.2</v>
      </c>
      <c r="K74" s="68">
        <f>0.25*0.25*0.19</f>
        <v>1.1875E-2</v>
      </c>
      <c r="L74" s="31">
        <v>3307490000</v>
      </c>
    </row>
    <row r="75" spans="1:13" ht="30" customHeight="1" x14ac:dyDescent="0.3">
      <c r="A75" s="88"/>
      <c r="B75" s="21" t="s">
        <v>65</v>
      </c>
      <c r="C75" s="26" t="s">
        <v>132</v>
      </c>
      <c r="D75" s="28" t="s">
        <v>0</v>
      </c>
      <c r="E75" s="28" t="s">
        <v>53</v>
      </c>
      <c r="F75" s="29" t="s">
        <v>180</v>
      </c>
      <c r="G75" s="28">
        <v>12</v>
      </c>
      <c r="H75" s="27" t="s">
        <v>285</v>
      </c>
      <c r="I75" s="26" t="s">
        <v>434</v>
      </c>
      <c r="J75" s="61">
        <v>6.2</v>
      </c>
      <c r="K75" s="68">
        <f>0.25*0.25*0.19</f>
        <v>1.1875E-2</v>
      </c>
      <c r="L75" s="31">
        <v>3307490000</v>
      </c>
    </row>
    <row r="76" spans="1:13" ht="30" customHeight="1" x14ac:dyDescent="0.3">
      <c r="A76" s="88"/>
      <c r="B76" s="21" t="s">
        <v>65</v>
      </c>
      <c r="C76" s="26" t="s">
        <v>132</v>
      </c>
      <c r="D76" s="28" t="s">
        <v>2</v>
      </c>
      <c r="E76" s="28" t="s">
        <v>53</v>
      </c>
      <c r="F76" s="29" t="s">
        <v>181</v>
      </c>
      <c r="G76" s="28">
        <v>12</v>
      </c>
      <c r="H76" s="27" t="s">
        <v>285</v>
      </c>
      <c r="I76" s="26" t="s">
        <v>434</v>
      </c>
      <c r="J76" s="61">
        <v>6.2</v>
      </c>
      <c r="K76" s="68">
        <f>0.25*0.25*0.19</f>
        <v>1.1875E-2</v>
      </c>
      <c r="L76" s="31">
        <v>3307490000</v>
      </c>
    </row>
    <row r="77" spans="1:13" ht="50.1" customHeight="1" x14ac:dyDescent="0.3">
      <c r="A77" s="89"/>
      <c r="B77" s="21" t="s">
        <v>393</v>
      </c>
      <c r="C77" s="26" t="s">
        <v>102</v>
      </c>
      <c r="D77" s="28" t="s">
        <v>400</v>
      </c>
      <c r="E77" s="28" t="s">
        <v>395</v>
      </c>
      <c r="F77" s="29" t="s">
        <v>401</v>
      </c>
      <c r="G77" s="28">
        <v>20</v>
      </c>
      <c r="H77" s="27"/>
      <c r="I77" s="26" t="s">
        <v>435</v>
      </c>
      <c r="J77" s="61">
        <v>7.8</v>
      </c>
      <c r="K77" s="66">
        <v>1.702E-2</v>
      </c>
      <c r="L77" s="31"/>
    </row>
    <row r="78" spans="1:13" ht="50.1" customHeight="1" x14ac:dyDescent="0.3">
      <c r="A78" s="91"/>
      <c r="B78" s="21" t="s">
        <v>393</v>
      </c>
      <c r="C78" s="26" t="s">
        <v>102</v>
      </c>
      <c r="D78" s="28" t="s">
        <v>397</v>
      </c>
      <c r="E78" s="28" t="s">
        <v>396</v>
      </c>
      <c r="F78" s="29" t="s">
        <v>402</v>
      </c>
      <c r="G78" s="28">
        <v>20</v>
      </c>
      <c r="H78" s="27"/>
      <c r="I78" s="26" t="s">
        <v>435</v>
      </c>
      <c r="J78" s="61">
        <v>7.8</v>
      </c>
      <c r="K78" s="66">
        <v>1.702E-2</v>
      </c>
      <c r="L78" s="31"/>
    </row>
    <row r="79" spans="1:13" ht="53.45" customHeight="1" x14ac:dyDescent="0.3">
      <c r="A79" s="89"/>
      <c r="B79" s="21" t="s">
        <v>394</v>
      </c>
      <c r="C79" s="26" t="s">
        <v>103</v>
      </c>
      <c r="D79" s="28" t="s">
        <v>398</v>
      </c>
      <c r="E79" s="28" t="s">
        <v>395</v>
      </c>
      <c r="F79" s="29" t="s">
        <v>403</v>
      </c>
      <c r="G79" s="28">
        <v>20</v>
      </c>
      <c r="H79" s="27"/>
      <c r="I79" s="26" t="s">
        <v>392</v>
      </c>
      <c r="J79" s="61">
        <v>7.8</v>
      </c>
      <c r="K79" s="66">
        <v>1.702E-2</v>
      </c>
      <c r="L79" s="31"/>
    </row>
    <row r="80" spans="1:13" ht="51" customHeight="1" x14ac:dyDescent="0.3">
      <c r="A80" s="91"/>
      <c r="B80" s="21" t="s">
        <v>394</v>
      </c>
      <c r="C80" s="26" t="s">
        <v>103</v>
      </c>
      <c r="D80" s="28" t="s">
        <v>399</v>
      </c>
      <c r="E80" s="28" t="s">
        <v>395</v>
      </c>
      <c r="F80" s="29" t="s">
        <v>404</v>
      </c>
      <c r="G80" s="28">
        <v>20</v>
      </c>
      <c r="H80" s="27"/>
      <c r="I80" s="26" t="s">
        <v>392</v>
      </c>
      <c r="J80" s="61">
        <v>7.8</v>
      </c>
      <c r="K80" s="66">
        <v>1.702E-2</v>
      </c>
      <c r="L80" s="31"/>
    </row>
    <row r="81" spans="1:12" ht="33" customHeight="1" x14ac:dyDescent="0.3">
      <c r="A81" s="89"/>
      <c r="B81" s="21" t="s">
        <v>77</v>
      </c>
      <c r="C81" s="28" t="s">
        <v>133</v>
      </c>
      <c r="D81" s="28" t="s">
        <v>3</v>
      </c>
      <c r="E81" s="27" t="s">
        <v>425</v>
      </c>
      <c r="F81" s="42" t="s">
        <v>182</v>
      </c>
      <c r="G81" s="27">
        <v>20</v>
      </c>
      <c r="H81" s="27" t="s">
        <v>286</v>
      </c>
      <c r="I81" s="27" t="s">
        <v>134</v>
      </c>
      <c r="J81" s="61">
        <v>7.1</v>
      </c>
      <c r="K81" s="68">
        <f>0.385*0.25*0.238</f>
        <v>2.2907500000000001E-2</v>
      </c>
      <c r="L81" s="31">
        <v>3307490000</v>
      </c>
    </row>
    <row r="82" spans="1:12" ht="33" customHeight="1" x14ac:dyDescent="0.3">
      <c r="A82" s="90"/>
      <c r="B82" s="21" t="s">
        <v>77</v>
      </c>
      <c r="C82" s="28" t="s">
        <v>133</v>
      </c>
      <c r="D82" s="28" t="s">
        <v>0</v>
      </c>
      <c r="E82" s="27" t="s">
        <v>425</v>
      </c>
      <c r="F82" s="42" t="s">
        <v>183</v>
      </c>
      <c r="G82" s="27">
        <v>20</v>
      </c>
      <c r="H82" s="27" t="s">
        <v>286</v>
      </c>
      <c r="I82" s="27" t="s">
        <v>134</v>
      </c>
      <c r="J82" s="61">
        <v>7.1</v>
      </c>
      <c r="K82" s="68">
        <f>0.385*0.25*0.238</f>
        <v>2.2907500000000001E-2</v>
      </c>
      <c r="L82" s="31">
        <v>3307490000</v>
      </c>
    </row>
    <row r="83" spans="1:12" ht="33" customHeight="1" x14ac:dyDescent="0.3">
      <c r="A83" s="90"/>
      <c r="B83" s="21" t="s">
        <v>77</v>
      </c>
      <c r="C83" s="28" t="s">
        <v>514</v>
      </c>
      <c r="D83" s="27" t="s">
        <v>521</v>
      </c>
      <c r="E83" s="27" t="s">
        <v>425</v>
      </c>
      <c r="F83" s="42">
        <v>8801353006952</v>
      </c>
      <c r="G83" s="27">
        <v>20</v>
      </c>
      <c r="H83" s="27" t="s">
        <v>286</v>
      </c>
      <c r="I83" s="27" t="s">
        <v>134</v>
      </c>
      <c r="J83" s="61">
        <v>7.1</v>
      </c>
      <c r="K83" s="68">
        <f>0.385*0.25*0.238</f>
        <v>2.2907500000000001E-2</v>
      </c>
      <c r="L83" s="31">
        <v>3307490000</v>
      </c>
    </row>
    <row r="84" spans="1:12" ht="33" customHeight="1" x14ac:dyDescent="0.3">
      <c r="A84" s="91"/>
      <c r="B84" s="21" t="s">
        <v>77</v>
      </c>
      <c r="C84" s="28" t="s">
        <v>133</v>
      </c>
      <c r="D84" s="28" t="s">
        <v>213</v>
      </c>
      <c r="E84" s="27" t="s">
        <v>425</v>
      </c>
      <c r="F84" s="42" t="s">
        <v>253</v>
      </c>
      <c r="G84" s="27">
        <v>20</v>
      </c>
      <c r="H84" s="27" t="s">
        <v>286</v>
      </c>
      <c r="I84" s="27" t="s">
        <v>134</v>
      </c>
      <c r="J84" s="61">
        <v>7.1</v>
      </c>
      <c r="K84" s="68">
        <f>0.385*0.25*0.238</f>
        <v>2.2907500000000001E-2</v>
      </c>
      <c r="L84" s="31">
        <v>3307490000</v>
      </c>
    </row>
    <row r="85" spans="1:12" ht="50.1" customHeight="1" x14ac:dyDescent="0.3">
      <c r="A85" s="89"/>
      <c r="B85" s="21" t="s">
        <v>221</v>
      </c>
      <c r="C85" s="28" t="s">
        <v>135</v>
      </c>
      <c r="D85" s="28" t="s">
        <v>3</v>
      </c>
      <c r="E85" s="27" t="s">
        <v>424</v>
      </c>
      <c r="F85" s="42" t="s">
        <v>184</v>
      </c>
      <c r="G85" s="27">
        <v>20</v>
      </c>
      <c r="H85" s="27" t="s">
        <v>287</v>
      </c>
      <c r="I85" s="27" t="s">
        <v>136</v>
      </c>
      <c r="J85" s="61">
        <v>6.5</v>
      </c>
      <c r="K85" s="68">
        <f>0.35*0.21*0.175</f>
        <v>1.2862499999999999E-2</v>
      </c>
      <c r="L85" s="31">
        <v>3307490000</v>
      </c>
    </row>
    <row r="86" spans="1:12" ht="50.1" customHeight="1" x14ac:dyDescent="0.3">
      <c r="A86" s="90"/>
      <c r="B86" s="23" t="s">
        <v>221</v>
      </c>
      <c r="C86" s="28" t="s">
        <v>135</v>
      </c>
      <c r="D86" s="28" t="s">
        <v>420</v>
      </c>
      <c r="E86" s="27" t="s">
        <v>424</v>
      </c>
      <c r="F86" s="42" t="s">
        <v>426</v>
      </c>
      <c r="G86" s="27">
        <v>20</v>
      </c>
      <c r="H86" s="27" t="s">
        <v>287</v>
      </c>
      <c r="I86" s="27" t="s">
        <v>136</v>
      </c>
      <c r="J86" s="61">
        <v>6.5</v>
      </c>
      <c r="K86" s="68">
        <f>0.35*0.21*0.175</f>
        <v>1.2862499999999999E-2</v>
      </c>
      <c r="L86" s="31">
        <v>3307490000</v>
      </c>
    </row>
    <row r="87" spans="1:12" ht="50.1" customHeight="1" x14ac:dyDescent="0.3">
      <c r="A87" s="91"/>
      <c r="B87" s="23" t="s">
        <v>221</v>
      </c>
      <c r="C87" s="28" t="s">
        <v>135</v>
      </c>
      <c r="D87" s="28" t="s">
        <v>0</v>
      </c>
      <c r="E87" s="27" t="s">
        <v>424</v>
      </c>
      <c r="F87" s="42" t="s">
        <v>185</v>
      </c>
      <c r="G87" s="27">
        <v>20</v>
      </c>
      <c r="H87" s="27" t="s">
        <v>287</v>
      </c>
      <c r="I87" s="27" t="s">
        <v>136</v>
      </c>
      <c r="J87" s="61">
        <v>6.5</v>
      </c>
      <c r="K87" s="68">
        <f>0.35*0.21*0.175</f>
        <v>1.2862499999999999E-2</v>
      </c>
      <c r="L87" s="31">
        <v>3307490000</v>
      </c>
    </row>
    <row r="88" spans="1:12" ht="33" customHeight="1" x14ac:dyDescent="0.3">
      <c r="A88" s="88"/>
      <c r="B88" s="21" t="s">
        <v>222</v>
      </c>
      <c r="C88" s="26" t="s">
        <v>137</v>
      </c>
      <c r="D88" s="28" t="s">
        <v>26</v>
      </c>
      <c r="E88" s="28" t="s">
        <v>26</v>
      </c>
      <c r="F88" s="29" t="s">
        <v>262</v>
      </c>
      <c r="G88" s="28">
        <v>12</v>
      </c>
      <c r="H88" s="27" t="s">
        <v>288</v>
      </c>
      <c r="I88" s="26" t="s">
        <v>138</v>
      </c>
      <c r="J88" s="61">
        <v>10.1</v>
      </c>
      <c r="K88" s="66">
        <f>0.33*0.27*0.185</f>
        <v>1.6483500000000002E-2</v>
      </c>
      <c r="L88" s="31">
        <v>3402201000</v>
      </c>
    </row>
    <row r="89" spans="1:12" ht="33" customHeight="1" x14ac:dyDescent="0.3">
      <c r="A89" s="88"/>
      <c r="B89" s="21" t="s">
        <v>223</v>
      </c>
      <c r="C89" s="26" t="s">
        <v>137</v>
      </c>
      <c r="D89" s="28" t="s">
        <v>27</v>
      </c>
      <c r="E89" s="28" t="s">
        <v>27</v>
      </c>
      <c r="F89" s="29" t="s">
        <v>246</v>
      </c>
      <c r="G89" s="28">
        <v>4</v>
      </c>
      <c r="H89" s="27" t="s">
        <v>289</v>
      </c>
      <c r="I89" s="26" t="s">
        <v>159</v>
      </c>
      <c r="J89" s="61">
        <v>13.87</v>
      </c>
      <c r="K89" s="66">
        <f>0.365*0.265*0.245</f>
        <v>2.3697625E-2</v>
      </c>
      <c r="L89" s="31">
        <v>3402201000</v>
      </c>
    </row>
    <row r="90" spans="1:12" ht="33" customHeight="1" x14ac:dyDescent="0.3">
      <c r="A90" s="88"/>
      <c r="B90" s="21" t="s">
        <v>224</v>
      </c>
      <c r="C90" s="26" t="s">
        <v>137</v>
      </c>
      <c r="D90" s="28" t="s">
        <v>28</v>
      </c>
      <c r="E90" s="28" t="s">
        <v>28</v>
      </c>
      <c r="F90" s="29" t="s">
        <v>186</v>
      </c>
      <c r="G90" s="28">
        <v>3</v>
      </c>
      <c r="H90" s="27" t="s">
        <v>290</v>
      </c>
      <c r="I90" s="26" t="s">
        <v>87</v>
      </c>
      <c r="J90" s="61">
        <v>15.75</v>
      </c>
      <c r="K90" s="66">
        <f>0.445*0.235*0.265</f>
        <v>2.7712375000000001E-2</v>
      </c>
      <c r="L90" s="31">
        <v>3402201000</v>
      </c>
    </row>
    <row r="91" spans="1:12" ht="33" customHeight="1" x14ac:dyDescent="0.3">
      <c r="A91" s="88"/>
      <c r="B91" s="21" t="s">
        <v>225</v>
      </c>
      <c r="C91" s="26" t="s">
        <v>88</v>
      </c>
      <c r="D91" s="28" t="s">
        <v>273</v>
      </c>
      <c r="E91" s="28" t="s">
        <v>29</v>
      </c>
      <c r="F91" s="29" t="s">
        <v>247</v>
      </c>
      <c r="G91" s="28">
        <v>12</v>
      </c>
      <c r="H91" s="27" t="s">
        <v>291</v>
      </c>
      <c r="I91" s="26" t="s">
        <v>89</v>
      </c>
      <c r="J91" s="61">
        <v>10.25</v>
      </c>
      <c r="K91" s="66">
        <f>0.415*0.28*0.145</f>
        <v>1.6848999999999999E-2</v>
      </c>
      <c r="L91" s="31">
        <v>3402201000</v>
      </c>
    </row>
    <row r="92" spans="1:12" ht="33" customHeight="1" x14ac:dyDescent="0.3">
      <c r="A92" s="88"/>
      <c r="B92" s="21" t="s">
        <v>225</v>
      </c>
      <c r="C92" s="26" t="s">
        <v>88</v>
      </c>
      <c r="D92" s="28" t="s">
        <v>374</v>
      </c>
      <c r="E92" s="28" t="s">
        <v>374</v>
      </c>
      <c r="F92" s="29" t="s">
        <v>375</v>
      </c>
      <c r="G92" s="28">
        <v>8</v>
      </c>
      <c r="H92" s="27" t="s">
        <v>376</v>
      </c>
      <c r="I92" s="26" t="s">
        <v>377</v>
      </c>
      <c r="J92" s="61">
        <v>13.24</v>
      </c>
      <c r="K92" s="66">
        <v>2.1389999999999999E-2</v>
      </c>
      <c r="L92" s="31"/>
    </row>
    <row r="93" spans="1:12" ht="33" customHeight="1" x14ac:dyDescent="0.3">
      <c r="A93" s="88"/>
      <c r="B93" s="21" t="s">
        <v>225</v>
      </c>
      <c r="C93" s="26" t="s">
        <v>88</v>
      </c>
      <c r="D93" s="28" t="s">
        <v>30</v>
      </c>
      <c r="E93" s="28" t="s">
        <v>30</v>
      </c>
      <c r="F93" s="29" t="s">
        <v>528</v>
      </c>
      <c r="G93" s="28">
        <v>6</v>
      </c>
      <c r="H93" s="27" t="s">
        <v>370</v>
      </c>
      <c r="I93" s="26" t="s">
        <v>371</v>
      </c>
      <c r="J93" s="61">
        <v>15.72</v>
      </c>
      <c r="K93" s="69">
        <v>3.2340000000000001E-2</v>
      </c>
      <c r="L93" s="31">
        <v>3402201000</v>
      </c>
    </row>
    <row r="94" spans="1:12" ht="50.1" customHeight="1" x14ac:dyDescent="0.3">
      <c r="A94" s="19"/>
      <c r="B94" s="20" t="s">
        <v>226</v>
      </c>
      <c r="C94" s="33" t="s">
        <v>90</v>
      </c>
      <c r="D94" s="51" t="s">
        <v>31</v>
      </c>
      <c r="E94" s="51" t="s">
        <v>31</v>
      </c>
      <c r="F94" s="43" t="s">
        <v>495</v>
      </c>
      <c r="G94" s="51">
        <v>20</v>
      </c>
      <c r="H94" s="52" t="s">
        <v>292</v>
      </c>
      <c r="I94" s="33" t="s">
        <v>91</v>
      </c>
      <c r="J94" s="61">
        <v>8.8000000000000007</v>
      </c>
      <c r="K94" s="37">
        <f>0.36*0.245*0.18</f>
        <v>1.5876000000000001E-2</v>
      </c>
      <c r="L94" s="36">
        <v>3402201000</v>
      </c>
    </row>
    <row r="95" spans="1:12" ht="30.6" customHeight="1" x14ac:dyDescent="0.3">
      <c r="A95" s="88"/>
      <c r="B95" s="127" t="s">
        <v>458</v>
      </c>
      <c r="C95" s="32" t="s">
        <v>92</v>
      </c>
      <c r="D95" s="28" t="s">
        <v>206</v>
      </c>
      <c r="E95" s="28" t="s">
        <v>54</v>
      </c>
      <c r="F95" s="29" t="s">
        <v>494</v>
      </c>
      <c r="G95" s="28">
        <v>12</v>
      </c>
      <c r="H95" s="27" t="s">
        <v>293</v>
      </c>
      <c r="I95" s="117" t="s">
        <v>93</v>
      </c>
      <c r="J95" s="61">
        <v>16.600000000000001</v>
      </c>
      <c r="K95" s="118">
        <f>0.445*0.31*0.19</f>
        <v>2.6210499999999998E-2</v>
      </c>
      <c r="L95" s="31">
        <v>3402201000</v>
      </c>
    </row>
    <row r="96" spans="1:12" ht="30.6" customHeight="1" x14ac:dyDescent="0.3">
      <c r="A96" s="88"/>
      <c r="B96" s="128"/>
      <c r="C96" s="32" t="s">
        <v>92</v>
      </c>
      <c r="D96" s="28" t="s">
        <v>207</v>
      </c>
      <c r="E96" s="28" t="s">
        <v>54</v>
      </c>
      <c r="F96" s="29" t="s">
        <v>187</v>
      </c>
      <c r="G96" s="28">
        <v>12</v>
      </c>
      <c r="H96" s="27" t="s">
        <v>293</v>
      </c>
      <c r="I96" s="117"/>
      <c r="J96" s="61"/>
      <c r="K96" s="118"/>
      <c r="L96" s="31">
        <v>3402201000</v>
      </c>
    </row>
    <row r="97" spans="1:12" ht="30.6" customHeight="1" x14ac:dyDescent="0.3">
      <c r="A97" s="88"/>
      <c r="B97" s="128"/>
      <c r="C97" s="32" t="s">
        <v>92</v>
      </c>
      <c r="D97" s="28" t="s">
        <v>208</v>
      </c>
      <c r="E97" s="28" t="s">
        <v>54</v>
      </c>
      <c r="F97" s="29" t="s">
        <v>188</v>
      </c>
      <c r="G97" s="28">
        <v>12</v>
      </c>
      <c r="H97" s="27" t="s">
        <v>293</v>
      </c>
      <c r="I97" s="117"/>
      <c r="J97" s="61"/>
      <c r="K97" s="118"/>
      <c r="L97" s="31">
        <v>3402201000</v>
      </c>
    </row>
    <row r="98" spans="1:12" ht="30.6" customHeight="1" x14ac:dyDescent="0.3">
      <c r="A98" s="88"/>
      <c r="B98" s="128"/>
      <c r="C98" s="32" t="s">
        <v>92</v>
      </c>
      <c r="D98" s="28" t="s">
        <v>209</v>
      </c>
      <c r="E98" s="28" t="s">
        <v>54</v>
      </c>
      <c r="F98" s="29" t="s">
        <v>189</v>
      </c>
      <c r="G98" s="28">
        <v>12</v>
      </c>
      <c r="H98" s="27" t="s">
        <v>293</v>
      </c>
      <c r="I98" s="117"/>
      <c r="J98" s="61"/>
      <c r="K98" s="118"/>
      <c r="L98" s="31">
        <v>3402201000</v>
      </c>
    </row>
    <row r="99" spans="1:12" ht="66" customHeight="1" x14ac:dyDescent="0.3">
      <c r="A99" s="89"/>
      <c r="B99" s="126" t="s">
        <v>485</v>
      </c>
      <c r="C99" s="32" t="s">
        <v>92</v>
      </c>
      <c r="D99" s="28" t="s">
        <v>206</v>
      </c>
      <c r="E99" s="28" t="s">
        <v>486</v>
      </c>
      <c r="F99" s="44">
        <v>8801353007294</v>
      </c>
      <c r="G99" s="28">
        <v>4</v>
      </c>
      <c r="H99" s="27"/>
      <c r="I99" s="26" t="s">
        <v>487</v>
      </c>
      <c r="J99" s="61">
        <v>10.8</v>
      </c>
      <c r="K99" s="66">
        <f>0.33*0.225*0.28</f>
        <v>2.0790000000000006E-2</v>
      </c>
      <c r="L99" s="31">
        <v>3402201000</v>
      </c>
    </row>
    <row r="100" spans="1:12" ht="66" customHeight="1" x14ac:dyDescent="0.3">
      <c r="A100" s="91"/>
      <c r="B100" s="112"/>
      <c r="C100" s="32" t="s">
        <v>92</v>
      </c>
      <c r="D100" s="28" t="s">
        <v>209</v>
      </c>
      <c r="E100" s="28" t="s">
        <v>486</v>
      </c>
      <c r="F100" s="44">
        <v>8801353007300</v>
      </c>
      <c r="G100" s="28">
        <v>4</v>
      </c>
      <c r="H100" s="27"/>
      <c r="I100" s="26" t="s">
        <v>487</v>
      </c>
      <c r="J100" s="61">
        <v>10.8</v>
      </c>
      <c r="K100" s="66">
        <f>0.33*0.225*0.28</f>
        <v>2.0790000000000006E-2</v>
      </c>
      <c r="L100" s="31">
        <v>3402201000</v>
      </c>
    </row>
    <row r="101" spans="1:12" ht="37.5" customHeight="1" x14ac:dyDescent="0.3">
      <c r="A101" s="89"/>
      <c r="B101" s="110" t="s">
        <v>227</v>
      </c>
      <c r="C101" s="45" t="s">
        <v>320</v>
      </c>
      <c r="D101" s="28" t="s">
        <v>440</v>
      </c>
      <c r="E101" s="45" t="s">
        <v>430</v>
      </c>
      <c r="F101" s="34">
        <v>8801353005993</v>
      </c>
      <c r="G101" s="28">
        <v>30</v>
      </c>
      <c r="H101" s="27" t="s">
        <v>294</v>
      </c>
      <c r="I101" s="27" t="s">
        <v>271</v>
      </c>
      <c r="J101" s="61">
        <v>7.2</v>
      </c>
      <c r="K101" s="68">
        <v>1.3717E-2</v>
      </c>
      <c r="L101" s="31">
        <v>3401300000</v>
      </c>
    </row>
    <row r="102" spans="1:12" ht="37.5" customHeight="1" x14ac:dyDescent="0.3">
      <c r="A102" s="90"/>
      <c r="B102" s="111"/>
      <c r="C102" s="45" t="s">
        <v>321</v>
      </c>
      <c r="D102" s="28" t="s">
        <v>441</v>
      </c>
      <c r="E102" s="45" t="s">
        <v>430</v>
      </c>
      <c r="F102" s="34">
        <v>8801353005979</v>
      </c>
      <c r="G102" s="28">
        <v>30</v>
      </c>
      <c r="H102" s="27" t="s">
        <v>294</v>
      </c>
      <c r="I102" s="27" t="s">
        <v>217</v>
      </c>
      <c r="J102" s="61">
        <v>7.2</v>
      </c>
      <c r="K102" s="68">
        <v>1.3717E-2</v>
      </c>
      <c r="L102" s="31">
        <v>3401300000</v>
      </c>
    </row>
    <row r="103" spans="1:12" ht="37.5" customHeight="1" x14ac:dyDescent="0.3">
      <c r="A103" s="90"/>
      <c r="B103" s="111"/>
      <c r="C103" s="45" t="s">
        <v>322</v>
      </c>
      <c r="D103" s="28" t="s">
        <v>442</v>
      </c>
      <c r="E103" s="45" t="s">
        <v>430</v>
      </c>
      <c r="F103" s="34">
        <v>8801353005986</v>
      </c>
      <c r="G103" s="28">
        <v>30</v>
      </c>
      <c r="H103" s="27" t="s">
        <v>294</v>
      </c>
      <c r="I103" s="27" t="s">
        <v>217</v>
      </c>
      <c r="J103" s="61">
        <v>7.2</v>
      </c>
      <c r="K103" s="68">
        <v>1.3717E-2</v>
      </c>
      <c r="L103" s="31">
        <v>3401300000</v>
      </c>
    </row>
    <row r="104" spans="1:12" ht="37.5" customHeight="1" x14ac:dyDescent="0.3">
      <c r="A104" s="91"/>
      <c r="B104" s="112"/>
      <c r="C104" s="45" t="s">
        <v>429</v>
      </c>
      <c r="D104" s="28" t="s">
        <v>443</v>
      </c>
      <c r="E104" s="45" t="s">
        <v>430</v>
      </c>
      <c r="F104" s="34">
        <v>8801353006501</v>
      </c>
      <c r="G104" s="28">
        <v>30</v>
      </c>
      <c r="H104" s="27" t="s">
        <v>294</v>
      </c>
      <c r="I104" s="27" t="s">
        <v>217</v>
      </c>
      <c r="J104" s="61">
        <v>7.2</v>
      </c>
      <c r="K104" s="68">
        <v>1.3717E-2</v>
      </c>
      <c r="L104" s="31">
        <v>3401300000</v>
      </c>
    </row>
    <row r="105" spans="1:12" ht="33" customHeight="1" x14ac:dyDescent="0.3">
      <c r="A105" s="89"/>
      <c r="B105" s="24" t="s">
        <v>66</v>
      </c>
      <c r="C105" s="46" t="s">
        <v>94</v>
      </c>
      <c r="D105" s="28"/>
      <c r="E105" s="45" t="s">
        <v>431</v>
      </c>
      <c r="F105" s="29" t="s">
        <v>190</v>
      </c>
      <c r="G105" s="28">
        <v>24</v>
      </c>
      <c r="H105" s="27" t="s">
        <v>295</v>
      </c>
      <c r="I105" s="27" t="s">
        <v>157</v>
      </c>
      <c r="J105" s="61">
        <v>4.8499999999999996</v>
      </c>
      <c r="K105" s="68">
        <v>7.0559999999999998E-3</v>
      </c>
      <c r="L105" s="31">
        <v>3401191010</v>
      </c>
    </row>
    <row r="106" spans="1:12" ht="33" customHeight="1" x14ac:dyDescent="0.3">
      <c r="A106" s="90"/>
      <c r="B106" s="24" t="s">
        <v>67</v>
      </c>
      <c r="C106" s="46" t="s">
        <v>96</v>
      </c>
      <c r="D106" s="28"/>
      <c r="E106" s="45" t="s">
        <v>431</v>
      </c>
      <c r="F106" s="29" t="s">
        <v>191</v>
      </c>
      <c r="G106" s="28">
        <v>24</v>
      </c>
      <c r="H106" s="27" t="s">
        <v>295</v>
      </c>
      <c r="I106" s="27" t="s">
        <v>95</v>
      </c>
      <c r="J106" s="61">
        <v>4.8499999999999996</v>
      </c>
      <c r="K106" s="68">
        <v>7.0559999999999998E-3</v>
      </c>
      <c r="L106" s="31">
        <v>3401191010</v>
      </c>
    </row>
    <row r="107" spans="1:12" ht="33" customHeight="1" x14ac:dyDescent="0.3">
      <c r="A107" s="91"/>
      <c r="B107" s="24" t="s">
        <v>68</v>
      </c>
      <c r="C107" s="46" t="s">
        <v>267</v>
      </c>
      <c r="D107" s="28"/>
      <c r="E107" s="45" t="s">
        <v>431</v>
      </c>
      <c r="F107" s="29" t="s">
        <v>268</v>
      </c>
      <c r="G107" s="28">
        <v>24</v>
      </c>
      <c r="H107" s="27" t="s">
        <v>295</v>
      </c>
      <c r="I107" s="27" t="s">
        <v>95</v>
      </c>
      <c r="J107" s="61">
        <v>4.8499999999999996</v>
      </c>
      <c r="K107" s="68">
        <v>7.0559999999999998E-3</v>
      </c>
      <c r="L107" s="31">
        <v>3401191010</v>
      </c>
    </row>
    <row r="108" spans="1:12" ht="39.75" customHeight="1" x14ac:dyDescent="0.3">
      <c r="A108" s="88"/>
      <c r="B108" s="21" t="s">
        <v>415</v>
      </c>
      <c r="C108" s="32" t="s">
        <v>210</v>
      </c>
      <c r="D108" s="28" t="s">
        <v>32</v>
      </c>
      <c r="E108" s="28" t="s">
        <v>32</v>
      </c>
      <c r="F108" s="29" t="s">
        <v>274</v>
      </c>
      <c r="G108" s="28">
        <v>30</v>
      </c>
      <c r="H108" s="27" t="s">
        <v>296</v>
      </c>
      <c r="I108" s="26" t="s">
        <v>216</v>
      </c>
      <c r="J108" s="61">
        <v>17</v>
      </c>
      <c r="K108" s="66">
        <f>0.5*0.27*0.27</f>
        <v>3.6450000000000003E-2</v>
      </c>
      <c r="L108" s="31">
        <v>3402202000</v>
      </c>
    </row>
    <row r="109" spans="1:12" ht="39.75" customHeight="1" x14ac:dyDescent="0.3">
      <c r="A109" s="88"/>
      <c r="B109" s="21" t="s">
        <v>416</v>
      </c>
      <c r="C109" s="32" t="s">
        <v>97</v>
      </c>
      <c r="D109" s="28" t="s">
        <v>26</v>
      </c>
      <c r="E109" s="28" t="s">
        <v>26</v>
      </c>
      <c r="F109" s="29" t="s">
        <v>275</v>
      </c>
      <c r="G109" s="28">
        <v>12</v>
      </c>
      <c r="H109" s="27" t="s">
        <v>297</v>
      </c>
      <c r="I109" s="26" t="s">
        <v>139</v>
      </c>
      <c r="J109" s="61">
        <v>10.25</v>
      </c>
      <c r="K109" s="66">
        <f>0.44*0.28*0.145</f>
        <v>1.7864000000000001E-2</v>
      </c>
      <c r="L109" s="31">
        <v>3402202000</v>
      </c>
    </row>
    <row r="110" spans="1:12" ht="39.75" customHeight="1" x14ac:dyDescent="0.3">
      <c r="A110" s="88"/>
      <c r="B110" s="21" t="s">
        <v>417</v>
      </c>
      <c r="C110" s="32" t="s">
        <v>97</v>
      </c>
      <c r="D110" s="28" t="s">
        <v>33</v>
      </c>
      <c r="E110" s="28" t="s">
        <v>33</v>
      </c>
      <c r="F110" s="34" t="s">
        <v>269</v>
      </c>
      <c r="G110" s="28">
        <v>12</v>
      </c>
      <c r="H110" s="27" t="s">
        <v>298</v>
      </c>
      <c r="I110" s="26" t="s">
        <v>270</v>
      </c>
      <c r="J110" s="61">
        <v>13.2</v>
      </c>
      <c r="K110" s="66">
        <f>0.33*0.305*0.28</f>
        <v>2.8182000000000002E-2</v>
      </c>
      <c r="L110" s="31">
        <v>3402202000</v>
      </c>
    </row>
    <row r="111" spans="1:12" ht="112.5" customHeight="1" x14ac:dyDescent="0.3">
      <c r="A111" s="12"/>
      <c r="B111" s="21" t="s">
        <v>349</v>
      </c>
      <c r="C111" s="47" t="s">
        <v>350</v>
      </c>
      <c r="D111" s="28"/>
      <c r="E111" s="28" t="s">
        <v>351</v>
      </c>
      <c r="F111" s="34">
        <v>8801353006075</v>
      </c>
      <c r="G111" s="28">
        <v>12</v>
      </c>
      <c r="H111" s="27" t="s">
        <v>352</v>
      </c>
      <c r="I111" s="26" t="s">
        <v>470</v>
      </c>
      <c r="J111" s="61">
        <v>15.32</v>
      </c>
      <c r="K111" s="66">
        <v>2.376E-2</v>
      </c>
      <c r="L111" s="31"/>
    </row>
    <row r="112" spans="1:12" ht="99.95" customHeight="1" x14ac:dyDescent="0.3">
      <c r="A112" s="8"/>
      <c r="B112" s="21" t="s">
        <v>228</v>
      </c>
      <c r="C112" s="26" t="s">
        <v>140</v>
      </c>
      <c r="D112" s="28"/>
      <c r="E112" s="27" t="s">
        <v>73</v>
      </c>
      <c r="F112" s="42" t="s">
        <v>192</v>
      </c>
      <c r="G112" s="27">
        <v>400</v>
      </c>
      <c r="H112" s="27" t="s">
        <v>299</v>
      </c>
      <c r="I112" s="25" t="s">
        <v>141</v>
      </c>
      <c r="J112" s="61">
        <v>4.75</v>
      </c>
      <c r="K112" s="63">
        <f t="shared" ref="K112:K117" si="2">0.355*0.355*0.33</f>
        <v>4.158825E-2</v>
      </c>
      <c r="L112" s="31">
        <v>3307490000</v>
      </c>
    </row>
    <row r="113" spans="1:12" ht="33" customHeight="1" x14ac:dyDescent="0.3">
      <c r="A113" s="88"/>
      <c r="B113" s="21" t="s">
        <v>61</v>
      </c>
      <c r="C113" s="26" t="s">
        <v>140</v>
      </c>
      <c r="D113" s="28" t="s">
        <v>34</v>
      </c>
      <c r="E113" s="27" t="s">
        <v>73</v>
      </c>
      <c r="F113" s="42" t="s">
        <v>276</v>
      </c>
      <c r="G113" s="27" t="s">
        <v>37</v>
      </c>
      <c r="H113" s="27" t="s">
        <v>299</v>
      </c>
      <c r="I113" s="25" t="s">
        <v>141</v>
      </c>
      <c r="J113" s="61">
        <v>4.75</v>
      </c>
      <c r="K113" s="63">
        <f t="shared" si="2"/>
        <v>4.158825E-2</v>
      </c>
      <c r="L113" s="31">
        <v>3307490000</v>
      </c>
    </row>
    <row r="114" spans="1:12" ht="33" customHeight="1" x14ac:dyDescent="0.3">
      <c r="A114" s="88"/>
      <c r="B114" s="21" t="s">
        <v>61</v>
      </c>
      <c r="C114" s="26" t="s">
        <v>140</v>
      </c>
      <c r="D114" s="28" t="s">
        <v>35</v>
      </c>
      <c r="E114" s="27" t="s">
        <v>73</v>
      </c>
      <c r="F114" s="42" t="s">
        <v>193</v>
      </c>
      <c r="G114" s="27" t="s">
        <v>37</v>
      </c>
      <c r="H114" s="27" t="s">
        <v>299</v>
      </c>
      <c r="I114" s="25" t="s">
        <v>141</v>
      </c>
      <c r="J114" s="61">
        <v>4.75</v>
      </c>
      <c r="K114" s="63">
        <f t="shared" si="2"/>
        <v>4.158825E-2</v>
      </c>
      <c r="L114" s="31">
        <v>3307490000</v>
      </c>
    </row>
    <row r="115" spans="1:12" ht="33" customHeight="1" x14ac:dyDescent="0.3">
      <c r="A115" s="88"/>
      <c r="B115" s="21" t="s">
        <v>61</v>
      </c>
      <c r="C115" s="26" t="s">
        <v>140</v>
      </c>
      <c r="D115" s="28" t="s">
        <v>13</v>
      </c>
      <c r="E115" s="27" t="s">
        <v>73</v>
      </c>
      <c r="F115" s="42" t="s">
        <v>215</v>
      </c>
      <c r="G115" s="27" t="s">
        <v>37</v>
      </c>
      <c r="H115" s="27" t="s">
        <v>299</v>
      </c>
      <c r="I115" s="25" t="s">
        <v>141</v>
      </c>
      <c r="J115" s="61">
        <v>4.75</v>
      </c>
      <c r="K115" s="63">
        <f t="shared" si="2"/>
        <v>4.158825E-2</v>
      </c>
      <c r="L115" s="31">
        <v>3307490000</v>
      </c>
    </row>
    <row r="116" spans="1:12" ht="33" customHeight="1" x14ac:dyDescent="0.3">
      <c r="A116" s="88"/>
      <c r="B116" s="21" t="s">
        <v>61</v>
      </c>
      <c r="C116" s="26" t="s">
        <v>140</v>
      </c>
      <c r="D116" s="28" t="s">
        <v>0</v>
      </c>
      <c r="E116" s="28" t="s">
        <v>73</v>
      </c>
      <c r="F116" s="29" t="s">
        <v>193</v>
      </c>
      <c r="G116" s="28" t="s">
        <v>37</v>
      </c>
      <c r="H116" s="27" t="s">
        <v>299</v>
      </c>
      <c r="I116" s="26" t="s">
        <v>141</v>
      </c>
      <c r="J116" s="61">
        <v>4.75</v>
      </c>
      <c r="K116" s="66">
        <f t="shared" si="2"/>
        <v>4.158825E-2</v>
      </c>
      <c r="L116" s="31">
        <v>3307490000</v>
      </c>
    </row>
    <row r="117" spans="1:12" ht="33" customHeight="1" x14ac:dyDescent="0.3">
      <c r="A117" s="88"/>
      <c r="B117" s="21" t="s">
        <v>61</v>
      </c>
      <c r="C117" s="26" t="s">
        <v>140</v>
      </c>
      <c r="D117" s="28" t="s">
        <v>36</v>
      </c>
      <c r="E117" s="28" t="s">
        <v>73</v>
      </c>
      <c r="F117" s="29" t="s">
        <v>193</v>
      </c>
      <c r="G117" s="28" t="s">
        <v>37</v>
      </c>
      <c r="H117" s="27" t="s">
        <v>299</v>
      </c>
      <c r="I117" s="26" t="s">
        <v>141</v>
      </c>
      <c r="J117" s="61">
        <v>4.75</v>
      </c>
      <c r="K117" s="66">
        <f t="shared" si="2"/>
        <v>4.158825E-2</v>
      </c>
      <c r="L117" s="31">
        <v>3307490000</v>
      </c>
    </row>
    <row r="118" spans="1:12" ht="50.1" customHeight="1" x14ac:dyDescent="0.3">
      <c r="A118" s="88"/>
      <c r="B118" s="21" t="s">
        <v>229</v>
      </c>
      <c r="C118" s="26" t="s">
        <v>142</v>
      </c>
      <c r="D118" s="28" t="s">
        <v>38</v>
      </c>
      <c r="E118" s="28" t="s">
        <v>73</v>
      </c>
      <c r="F118" s="29" t="s">
        <v>214</v>
      </c>
      <c r="G118" s="28">
        <v>12</v>
      </c>
      <c r="H118" s="27" t="s">
        <v>300</v>
      </c>
      <c r="I118" s="26" t="s">
        <v>143</v>
      </c>
      <c r="J118" s="61">
        <v>1.5</v>
      </c>
      <c r="K118" s="66">
        <f>0.33*0.235*0.235</f>
        <v>1.8224249999999997E-2</v>
      </c>
      <c r="L118" s="31">
        <v>3307490000</v>
      </c>
    </row>
    <row r="119" spans="1:12" ht="50.1" customHeight="1" x14ac:dyDescent="0.3">
      <c r="A119" s="88"/>
      <c r="B119" s="21" t="s">
        <v>60</v>
      </c>
      <c r="C119" s="26" t="s">
        <v>142</v>
      </c>
      <c r="D119" s="28" t="s">
        <v>39</v>
      </c>
      <c r="E119" s="28" t="s">
        <v>73</v>
      </c>
      <c r="F119" s="29" t="s">
        <v>194</v>
      </c>
      <c r="G119" s="28">
        <v>12</v>
      </c>
      <c r="H119" s="27" t="s">
        <v>300</v>
      </c>
      <c r="I119" s="26" t="s">
        <v>98</v>
      </c>
      <c r="J119" s="61">
        <v>1.5</v>
      </c>
      <c r="K119" s="66">
        <f>0.33*0.235*0.235</f>
        <v>1.8224249999999997E-2</v>
      </c>
      <c r="L119" s="31">
        <v>3307490000</v>
      </c>
    </row>
    <row r="120" spans="1:12" ht="43.5" customHeight="1" x14ac:dyDescent="0.3">
      <c r="A120" s="88"/>
      <c r="B120" s="21" t="s">
        <v>230</v>
      </c>
      <c r="C120" s="26" t="s">
        <v>336</v>
      </c>
      <c r="D120" s="28" t="s">
        <v>337</v>
      </c>
      <c r="E120" s="27" t="s">
        <v>444</v>
      </c>
      <c r="F120" s="42" t="s">
        <v>496</v>
      </c>
      <c r="G120" s="27">
        <v>20</v>
      </c>
      <c r="H120" s="27" t="s">
        <v>301</v>
      </c>
      <c r="I120" s="25" t="s">
        <v>100</v>
      </c>
      <c r="J120" s="61">
        <v>9.18</v>
      </c>
      <c r="K120" s="63">
        <f>0.455*0.365*0.215</f>
        <v>3.5706124999999998E-2</v>
      </c>
      <c r="L120" s="31">
        <v>3307490000</v>
      </c>
    </row>
    <row r="121" spans="1:12" ht="43.5" customHeight="1" x14ac:dyDescent="0.3">
      <c r="A121" s="88"/>
      <c r="B121" s="21" t="s">
        <v>230</v>
      </c>
      <c r="C121" s="26" t="s">
        <v>99</v>
      </c>
      <c r="D121" s="28" t="s">
        <v>338</v>
      </c>
      <c r="E121" s="27" t="s">
        <v>444</v>
      </c>
      <c r="F121" s="42" t="s">
        <v>497</v>
      </c>
      <c r="G121" s="27">
        <v>20</v>
      </c>
      <c r="H121" s="27" t="s">
        <v>301</v>
      </c>
      <c r="I121" s="25" t="s">
        <v>100</v>
      </c>
      <c r="J121" s="61">
        <v>9.18</v>
      </c>
      <c r="K121" s="63">
        <f>0.455*0.365*0.215</f>
        <v>3.5706124999999998E-2</v>
      </c>
      <c r="L121" s="31">
        <v>3307490000</v>
      </c>
    </row>
    <row r="122" spans="1:12" ht="43.5" customHeight="1" x14ac:dyDescent="0.3">
      <c r="A122" s="88"/>
      <c r="B122" s="21" t="s">
        <v>230</v>
      </c>
      <c r="C122" s="26" t="s">
        <v>99</v>
      </c>
      <c r="D122" s="28" t="s">
        <v>339</v>
      </c>
      <c r="E122" s="27" t="s">
        <v>444</v>
      </c>
      <c r="F122" s="29" t="s">
        <v>498</v>
      </c>
      <c r="G122" s="28">
        <v>20</v>
      </c>
      <c r="H122" s="27" t="s">
        <v>301</v>
      </c>
      <c r="I122" s="26" t="s">
        <v>100</v>
      </c>
      <c r="J122" s="61">
        <v>9.18</v>
      </c>
      <c r="K122" s="66">
        <f>0.455*0.365*0.215</f>
        <v>3.5706124999999998E-2</v>
      </c>
      <c r="L122" s="31">
        <v>3307490000</v>
      </c>
    </row>
    <row r="123" spans="1:12" ht="43.5" customHeight="1" x14ac:dyDescent="0.3">
      <c r="A123" s="88"/>
      <c r="B123" s="21" t="s">
        <v>230</v>
      </c>
      <c r="C123" s="26" t="s">
        <v>99</v>
      </c>
      <c r="D123" s="28" t="s">
        <v>40</v>
      </c>
      <c r="E123" s="28" t="s">
        <v>445</v>
      </c>
      <c r="F123" s="29" t="s">
        <v>195</v>
      </c>
      <c r="G123" s="28">
        <v>10</v>
      </c>
      <c r="H123" s="27" t="s">
        <v>302</v>
      </c>
      <c r="I123" s="25" t="s">
        <v>101</v>
      </c>
      <c r="J123" s="61">
        <v>9</v>
      </c>
      <c r="K123" s="63">
        <f>0.425*0.261*0.25</f>
        <v>2.7731249999999999E-2</v>
      </c>
      <c r="L123" s="31">
        <v>3307490000</v>
      </c>
    </row>
    <row r="124" spans="1:12" ht="43.5" customHeight="1" x14ac:dyDescent="0.3">
      <c r="A124" s="88"/>
      <c r="B124" s="21" t="s">
        <v>230</v>
      </c>
      <c r="C124" s="26" t="s">
        <v>99</v>
      </c>
      <c r="D124" s="28" t="s">
        <v>41</v>
      </c>
      <c r="E124" s="28" t="s">
        <v>445</v>
      </c>
      <c r="F124" s="29" t="s">
        <v>196</v>
      </c>
      <c r="G124" s="28">
        <v>10</v>
      </c>
      <c r="H124" s="27" t="s">
        <v>302</v>
      </c>
      <c r="I124" s="25" t="s">
        <v>101</v>
      </c>
      <c r="J124" s="61">
        <v>9</v>
      </c>
      <c r="K124" s="63">
        <f>0.425*0.261*0.25</f>
        <v>2.7731249999999999E-2</v>
      </c>
      <c r="L124" s="31">
        <v>3307490000</v>
      </c>
    </row>
    <row r="125" spans="1:12" ht="43.5" customHeight="1" x14ac:dyDescent="0.3">
      <c r="A125" s="88"/>
      <c r="B125" s="21" t="s">
        <v>230</v>
      </c>
      <c r="C125" s="26" t="s">
        <v>99</v>
      </c>
      <c r="D125" s="28" t="s">
        <v>1</v>
      </c>
      <c r="E125" s="28" t="s">
        <v>445</v>
      </c>
      <c r="F125" s="29" t="s">
        <v>197</v>
      </c>
      <c r="G125" s="28">
        <v>10</v>
      </c>
      <c r="H125" s="27" t="s">
        <v>302</v>
      </c>
      <c r="I125" s="25" t="s">
        <v>101</v>
      </c>
      <c r="J125" s="61">
        <v>9</v>
      </c>
      <c r="K125" s="63">
        <f>0.425*0.261*0.25</f>
        <v>2.7731249999999999E-2</v>
      </c>
      <c r="L125" s="31">
        <v>3307490000</v>
      </c>
    </row>
    <row r="126" spans="1:12" ht="99.95" customHeight="1" x14ac:dyDescent="0.3">
      <c r="A126" s="8"/>
      <c r="B126" s="21" t="s">
        <v>334</v>
      </c>
      <c r="C126" s="32" t="s">
        <v>360</v>
      </c>
      <c r="D126" s="45" t="s">
        <v>335</v>
      </c>
      <c r="E126" s="28" t="s">
        <v>347</v>
      </c>
      <c r="F126" s="48" t="s">
        <v>499</v>
      </c>
      <c r="G126" s="29">
        <v>24</v>
      </c>
      <c r="H126" s="25" t="s">
        <v>348</v>
      </c>
      <c r="I126" s="26" t="s">
        <v>356</v>
      </c>
      <c r="J126" s="61">
        <v>9.94</v>
      </c>
      <c r="K126" s="66">
        <v>2.9590000000000002E-2</v>
      </c>
      <c r="L126" s="31"/>
    </row>
    <row r="127" spans="1:12" ht="72" customHeight="1" x14ac:dyDescent="0.3">
      <c r="A127" s="8"/>
      <c r="B127" s="21" t="s">
        <v>451</v>
      </c>
      <c r="C127" s="26" t="s">
        <v>240</v>
      </c>
      <c r="D127" s="28" t="s">
        <v>104</v>
      </c>
      <c r="E127" s="28" t="s">
        <v>55</v>
      </c>
      <c r="F127" s="29" t="s">
        <v>359</v>
      </c>
      <c r="G127" s="28">
        <v>16</v>
      </c>
      <c r="H127" s="27" t="s">
        <v>303</v>
      </c>
      <c r="I127" s="26" t="s">
        <v>450</v>
      </c>
      <c r="J127" s="61">
        <v>5</v>
      </c>
      <c r="K127" s="66">
        <f>0.38*0.32*0.22</f>
        <v>2.6752000000000001E-2</v>
      </c>
      <c r="L127" s="31">
        <v>3824909090</v>
      </c>
    </row>
    <row r="128" spans="1:12" ht="99.95" customHeight="1" x14ac:dyDescent="0.3">
      <c r="A128" s="8"/>
      <c r="B128" s="21" t="s">
        <v>231</v>
      </c>
      <c r="C128" s="26" t="s">
        <v>105</v>
      </c>
      <c r="D128" s="28"/>
      <c r="E128" s="28" t="s">
        <v>56</v>
      </c>
      <c r="F128" s="29" t="s">
        <v>198</v>
      </c>
      <c r="G128" s="28">
        <v>12</v>
      </c>
      <c r="H128" s="27" t="s">
        <v>304</v>
      </c>
      <c r="I128" s="26" t="s">
        <v>106</v>
      </c>
      <c r="J128" s="61">
        <v>9</v>
      </c>
      <c r="K128" s="70">
        <f>0.325*0.255*0.29</f>
        <v>2.403375E-2</v>
      </c>
      <c r="L128" s="31">
        <v>3402202000</v>
      </c>
    </row>
    <row r="129" spans="1:12" ht="99.95" customHeight="1" x14ac:dyDescent="0.3">
      <c r="A129" s="8"/>
      <c r="B129" s="21" t="s">
        <v>59</v>
      </c>
      <c r="C129" s="32" t="s">
        <v>211</v>
      </c>
      <c r="D129" s="28"/>
      <c r="E129" s="28" t="s">
        <v>56</v>
      </c>
      <c r="F129" s="29" t="s">
        <v>363</v>
      </c>
      <c r="G129" s="28">
        <v>12</v>
      </c>
      <c r="H129" s="27" t="s">
        <v>305</v>
      </c>
      <c r="I129" s="25" t="s">
        <v>158</v>
      </c>
      <c r="J129" s="61">
        <v>9.0500000000000007</v>
      </c>
      <c r="K129" s="69">
        <v>2.7699999999999999E-2</v>
      </c>
      <c r="L129" s="31">
        <v>3402202000</v>
      </c>
    </row>
    <row r="130" spans="1:12" ht="42.75" customHeight="1" x14ac:dyDescent="0.3">
      <c r="A130" s="88"/>
      <c r="B130" s="21" t="s">
        <v>232</v>
      </c>
      <c r="C130" s="26" t="s">
        <v>107</v>
      </c>
      <c r="D130" s="28" t="s">
        <v>42</v>
      </c>
      <c r="E130" s="28" t="s">
        <v>51</v>
      </c>
      <c r="F130" s="29" t="s">
        <v>199</v>
      </c>
      <c r="G130" s="28">
        <v>24</v>
      </c>
      <c r="H130" s="27" t="s">
        <v>306</v>
      </c>
      <c r="I130" s="117" t="s">
        <v>108</v>
      </c>
      <c r="J130" s="61">
        <v>9</v>
      </c>
      <c r="K130" s="118">
        <f>0.39*0.335*0.205</f>
        <v>2.6783250000000002E-2</v>
      </c>
      <c r="L130" s="31">
        <v>3402202000</v>
      </c>
    </row>
    <row r="131" spans="1:12" ht="42.75" customHeight="1" x14ac:dyDescent="0.3">
      <c r="A131" s="88"/>
      <c r="B131" s="21" t="s">
        <v>233</v>
      </c>
      <c r="C131" s="26" t="s">
        <v>109</v>
      </c>
      <c r="D131" s="28" t="s">
        <v>43</v>
      </c>
      <c r="E131" s="28" t="s">
        <v>51</v>
      </c>
      <c r="F131" s="29" t="s">
        <v>504</v>
      </c>
      <c r="G131" s="28">
        <v>24</v>
      </c>
      <c r="H131" s="27" t="s">
        <v>306</v>
      </c>
      <c r="I131" s="117"/>
      <c r="J131" s="61"/>
      <c r="K131" s="118"/>
      <c r="L131" s="31">
        <v>3402202000</v>
      </c>
    </row>
    <row r="132" spans="1:12" ht="42.75" customHeight="1" x14ac:dyDescent="0.3">
      <c r="A132" s="88"/>
      <c r="B132" s="21" t="s">
        <v>234</v>
      </c>
      <c r="C132" s="26" t="s">
        <v>110</v>
      </c>
      <c r="D132" s="28" t="s">
        <v>44</v>
      </c>
      <c r="E132" s="28" t="s">
        <v>51</v>
      </c>
      <c r="F132" s="29" t="s">
        <v>200</v>
      </c>
      <c r="G132" s="28">
        <v>24</v>
      </c>
      <c r="H132" s="27" t="s">
        <v>306</v>
      </c>
      <c r="I132" s="117"/>
      <c r="J132" s="61"/>
      <c r="K132" s="118"/>
      <c r="L132" s="31">
        <v>3402202000</v>
      </c>
    </row>
    <row r="133" spans="1:12" ht="42.75" customHeight="1" x14ac:dyDescent="0.3">
      <c r="A133" s="88"/>
      <c r="B133" s="21" t="s">
        <v>235</v>
      </c>
      <c r="C133" s="26" t="s">
        <v>144</v>
      </c>
      <c r="D133" s="28" t="s">
        <v>45</v>
      </c>
      <c r="E133" s="28" t="s">
        <v>51</v>
      </c>
      <c r="F133" s="29" t="s">
        <v>201</v>
      </c>
      <c r="G133" s="28">
        <v>24</v>
      </c>
      <c r="H133" s="27" t="s">
        <v>306</v>
      </c>
      <c r="I133" s="117"/>
      <c r="J133" s="61"/>
      <c r="K133" s="118"/>
      <c r="L133" s="31">
        <v>3402202000</v>
      </c>
    </row>
    <row r="134" spans="1:12" ht="99.95" customHeight="1" x14ac:dyDescent="0.3">
      <c r="A134" s="8"/>
      <c r="B134" s="21" t="s">
        <v>252</v>
      </c>
      <c r="C134" s="26" t="s">
        <v>145</v>
      </c>
      <c r="D134" s="28" t="s">
        <v>145</v>
      </c>
      <c r="E134" s="28" t="s">
        <v>146</v>
      </c>
      <c r="F134" s="29" t="s">
        <v>358</v>
      </c>
      <c r="G134" s="28">
        <v>24</v>
      </c>
      <c r="H134" s="27" t="s">
        <v>307</v>
      </c>
      <c r="I134" s="26" t="s">
        <v>357</v>
      </c>
      <c r="J134" s="61">
        <v>10</v>
      </c>
      <c r="K134" s="66">
        <v>2.8431000000000001E-2</v>
      </c>
      <c r="L134" s="31">
        <v>3402202000</v>
      </c>
    </row>
    <row r="135" spans="1:12" ht="99.95" customHeight="1" x14ac:dyDescent="0.3">
      <c r="A135" s="8"/>
      <c r="B135" s="21" t="s">
        <v>63</v>
      </c>
      <c r="C135" s="26" t="s">
        <v>147</v>
      </c>
      <c r="D135" s="32" t="s">
        <v>461</v>
      </c>
      <c r="E135" s="28" t="s">
        <v>212</v>
      </c>
      <c r="F135" s="29" t="s">
        <v>239</v>
      </c>
      <c r="G135" s="28">
        <v>20</v>
      </c>
      <c r="H135" s="27" t="s">
        <v>308</v>
      </c>
      <c r="I135" s="26" t="s">
        <v>91</v>
      </c>
      <c r="J135" s="61">
        <v>9.6999999999999993</v>
      </c>
      <c r="K135" s="66">
        <f>0.36*0.245*0.18</f>
        <v>1.5876000000000001E-2</v>
      </c>
      <c r="L135" s="31">
        <v>3402202000</v>
      </c>
    </row>
    <row r="136" spans="1:12" ht="50.1" customHeight="1" x14ac:dyDescent="0.3">
      <c r="A136" s="89"/>
      <c r="B136" s="21" t="s">
        <v>340</v>
      </c>
      <c r="C136" s="26"/>
      <c r="D136" s="28"/>
      <c r="E136" s="28" t="s">
        <v>378</v>
      </c>
      <c r="F136" s="29" t="s">
        <v>380</v>
      </c>
      <c r="G136" s="28">
        <v>24</v>
      </c>
      <c r="H136" s="27"/>
      <c r="I136" s="26" t="s">
        <v>381</v>
      </c>
      <c r="J136" s="61">
        <v>6.62</v>
      </c>
      <c r="K136" s="66">
        <v>1.5789999999999998E-2</v>
      </c>
      <c r="L136" s="31">
        <v>3307490000</v>
      </c>
    </row>
    <row r="137" spans="1:12" ht="50.1" customHeight="1" x14ac:dyDescent="0.3">
      <c r="A137" s="91"/>
      <c r="B137" s="21" t="s">
        <v>341</v>
      </c>
      <c r="C137" s="26"/>
      <c r="D137" s="28"/>
      <c r="E137" s="28" t="s">
        <v>378</v>
      </c>
      <c r="F137" s="29" t="s">
        <v>379</v>
      </c>
      <c r="G137" s="28">
        <v>24</v>
      </c>
      <c r="H137" s="27"/>
      <c r="I137" s="26" t="s">
        <v>381</v>
      </c>
      <c r="J137" s="61">
        <v>6.62</v>
      </c>
      <c r="K137" s="66">
        <v>1.5789999999999998E-2</v>
      </c>
      <c r="L137" s="31">
        <v>3307490000</v>
      </c>
    </row>
    <row r="138" spans="1:12" ht="50.1" customHeight="1" x14ac:dyDescent="0.3">
      <c r="A138" s="89"/>
      <c r="B138" s="21" t="s">
        <v>365</v>
      </c>
      <c r="C138" s="26" t="s">
        <v>149</v>
      </c>
      <c r="D138" s="28" t="s">
        <v>47</v>
      </c>
      <c r="E138" s="28" t="s">
        <v>367</v>
      </c>
      <c r="F138" s="29" t="s">
        <v>500</v>
      </c>
      <c r="G138" s="28">
        <v>12</v>
      </c>
      <c r="H138" s="27" t="s">
        <v>372</v>
      </c>
      <c r="I138" s="26" t="s">
        <v>369</v>
      </c>
      <c r="J138" s="61">
        <v>6.6</v>
      </c>
      <c r="K138" s="66">
        <f>0.4*0.33*0.12</f>
        <v>1.584E-2</v>
      </c>
      <c r="L138" s="31">
        <v>3307490000</v>
      </c>
    </row>
    <row r="139" spans="1:12" ht="50.1" customHeight="1" x14ac:dyDescent="0.3">
      <c r="A139" s="91"/>
      <c r="B139" s="21" t="s">
        <v>366</v>
      </c>
      <c r="C139" s="26" t="s">
        <v>148</v>
      </c>
      <c r="D139" s="28" t="s">
        <v>46</v>
      </c>
      <c r="E139" s="28" t="s">
        <v>367</v>
      </c>
      <c r="F139" s="29" t="s">
        <v>368</v>
      </c>
      <c r="G139" s="28">
        <v>12</v>
      </c>
      <c r="H139" s="27" t="s">
        <v>372</v>
      </c>
      <c r="I139" s="26" t="s">
        <v>369</v>
      </c>
      <c r="J139" s="61">
        <v>6.6</v>
      </c>
      <c r="K139" s="66">
        <f>0.4*0.33*0.12</f>
        <v>1.584E-2</v>
      </c>
      <c r="L139" s="31">
        <v>3307490000</v>
      </c>
    </row>
    <row r="140" spans="1:12" ht="99.95" customHeight="1" x14ac:dyDescent="0.3">
      <c r="A140" s="8"/>
      <c r="B140" s="21" t="s">
        <v>236</v>
      </c>
      <c r="C140" s="26" t="s">
        <v>353</v>
      </c>
      <c r="D140" s="49" t="s">
        <v>501</v>
      </c>
      <c r="E140" s="28" t="s">
        <v>74</v>
      </c>
      <c r="F140" s="29" t="s">
        <v>344</v>
      </c>
      <c r="G140" s="29">
        <v>80</v>
      </c>
      <c r="H140" s="27" t="s">
        <v>309</v>
      </c>
      <c r="I140" s="26" t="s">
        <v>345</v>
      </c>
      <c r="J140" s="61">
        <v>8.9499999999999993</v>
      </c>
      <c r="K140" s="66">
        <v>3.739E-2</v>
      </c>
      <c r="L140" s="31">
        <v>3402202000</v>
      </c>
    </row>
    <row r="141" spans="1:12" ht="47.25" customHeight="1" x14ac:dyDescent="0.3">
      <c r="A141" s="89"/>
      <c r="B141" s="21" t="s">
        <v>69</v>
      </c>
      <c r="C141" s="45" t="s">
        <v>111</v>
      </c>
      <c r="D141" s="49" t="s">
        <v>82</v>
      </c>
      <c r="E141" s="27" t="s">
        <v>112</v>
      </c>
      <c r="F141" s="29" t="s">
        <v>463</v>
      </c>
      <c r="G141" s="27">
        <v>12</v>
      </c>
      <c r="H141" s="27" t="s">
        <v>310</v>
      </c>
      <c r="I141" s="27" t="s">
        <v>113</v>
      </c>
      <c r="J141" s="61">
        <v>4.2</v>
      </c>
      <c r="K141" s="68">
        <v>1.468E-2</v>
      </c>
      <c r="L141" s="31">
        <v>3402202000</v>
      </c>
    </row>
    <row r="142" spans="1:12" ht="47.25" customHeight="1" x14ac:dyDescent="0.3">
      <c r="A142" s="91"/>
      <c r="B142" s="21" t="s">
        <v>69</v>
      </c>
      <c r="C142" s="45" t="s">
        <v>462</v>
      </c>
      <c r="D142" s="49" t="s">
        <v>82</v>
      </c>
      <c r="E142" s="27" t="s">
        <v>112</v>
      </c>
      <c r="F142" s="29" t="s">
        <v>464</v>
      </c>
      <c r="G142" s="27">
        <v>12</v>
      </c>
      <c r="H142" s="27" t="s">
        <v>310</v>
      </c>
      <c r="I142" s="27" t="s">
        <v>113</v>
      </c>
      <c r="J142" s="61">
        <v>4.2</v>
      </c>
      <c r="K142" s="68">
        <v>1.468E-2</v>
      </c>
      <c r="L142" s="31">
        <v>3402202000</v>
      </c>
    </row>
    <row r="143" spans="1:12" ht="99.95" customHeight="1" x14ac:dyDescent="0.3">
      <c r="A143" s="8"/>
      <c r="B143" s="21" t="s">
        <v>354</v>
      </c>
      <c r="C143" s="26" t="s">
        <v>355</v>
      </c>
      <c r="D143" s="28" t="s">
        <v>150</v>
      </c>
      <c r="E143" s="28" t="s">
        <v>75</v>
      </c>
      <c r="F143" s="29" t="s">
        <v>343</v>
      </c>
      <c r="G143" s="29">
        <v>80</v>
      </c>
      <c r="H143" s="27" t="s">
        <v>311</v>
      </c>
      <c r="I143" s="26" t="s">
        <v>346</v>
      </c>
      <c r="J143" s="61">
        <v>4.9000000000000004</v>
      </c>
      <c r="K143" s="66">
        <f>0.4*0.36*0.22</f>
        <v>3.168E-2</v>
      </c>
      <c r="L143" s="31">
        <v>3402202000</v>
      </c>
    </row>
    <row r="144" spans="1:12" ht="50.1" customHeight="1" x14ac:dyDescent="0.3">
      <c r="A144" s="88"/>
      <c r="B144" s="21" t="s">
        <v>237</v>
      </c>
      <c r="C144" s="26" t="s">
        <v>114</v>
      </c>
      <c r="D144" s="28"/>
      <c r="E144" s="28" t="s">
        <v>277</v>
      </c>
      <c r="F144" s="29" t="s">
        <v>202</v>
      </c>
      <c r="G144" s="28">
        <v>24</v>
      </c>
      <c r="H144" s="27" t="s">
        <v>312</v>
      </c>
      <c r="I144" s="26" t="s">
        <v>115</v>
      </c>
      <c r="J144" s="61">
        <v>10.25</v>
      </c>
      <c r="K144" s="66">
        <f>0.41*0.28*0.28</f>
        <v>3.2144000000000006E-2</v>
      </c>
      <c r="L144" s="31">
        <v>3808919000</v>
      </c>
    </row>
    <row r="145" spans="1:12" ht="50.1" customHeight="1" x14ac:dyDescent="0.3">
      <c r="A145" s="88"/>
      <c r="B145" s="21" t="s">
        <v>62</v>
      </c>
      <c r="C145" s="26" t="s">
        <v>114</v>
      </c>
      <c r="D145" s="28"/>
      <c r="E145" s="28" t="s">
        <v>277</v>
      </c>
      <c r="F145" s="29" t="s">
        <v>203</v>
      </c>
      <c r="G145" s="28">
        <v>24</v>
      </c>
      <c r="H145" s="27"/>
      <c r="I145" s="26" t="s">
        <v>115</v>
      </c>
      <c r="J145" s="61">
        <v>10.25</v>
      </c>
      <c r="K145" s="66">
        <f>0.41*0.28*0.28</f>
        <v>3.2144000000000006E-2</v>
      </c>
      <c r="L145" s="31">
        <v>3808919000</v>
      </c>
    </row>
    <row r="146" spans="1:12" ht="50.1" customHeight="1" x14ac:dyDescent="0.3">
      <c r="A146" s="88"/>
      <c r="B146" s="21" t="s">
        <v>259</v>
      </c>
      <c r="C146" s="32" t="s">
        <v>116</v>
      </c>
      <c r="D146" s="28" t="s">
        <v>256</v>
      </c>
      <c r="E146" s="28" t="s">
        <v>76</v>
      </c>
      <c r="F146" s="29" t="s">
        <v>524</v>
      </c>
      <c r="G146" s="28">
        <v>48</v>
      </c>
      <c r="H146" s="27" t="s">
        <v>313</v>
      </c>
      <c r="I146" s="26" t="s">
        <v>117</v>
      </c>
      <c r="J146" s="61">
        <v>7.4</v>
      </c>
      <c r="K146" s="70">
        <f>0.475*0.245*0.175</f>
        <v>2.0365624999999998E-2</v>
      </c>
      <c r="L146" s="31">
        <v>3808919000</v>
      </c>
    </row>
    <row r="147" spans="1:12" ht="50.1" customHeight="1" x14ac:dyDescent="0.3">
      <c r="A147" s="88"/>
      <c r="B147" s="21" t="s">
        <v>255</v>
      </c>
      <c r="C147" s="32" t="s">
        <v>116</v>
      </c>
      <c r="D147" s="28" t="s">
        <v>257</v>
      </c>
      <c r="E147" s="28" t="s">
        <v>76</v>
      </c>
      <c r="F147" s="29" t="s">
        <v>258</v>
      </c>
      <c r="G147" s="28">
        <v>24</v>
      </c>
      <c r="H147" s="27" t="s">
        <v>314</v>
      </c>
      <c r="I147" s="26" t="s">
        <v>118</v>
      </c>
      <c r="J147" s="61">
        <v>7.2</v>
      </c>
      <c r="K147" s="66">
        <f>0.48*0.25*0.16</f>
        <v>1.9199999999999998E-2</v>
      </c>
      <c r="L147" s="31">
        <v>3808919000</v>
      </c>
    </row>
    <row r="148" spans="1:12" ht="99.95" customHeight="1" x14ac:dyDescent="0.3">
      <c r="A148" s="8"/>
      <c r="B148" s="21" t="s">
        <v>260</v>
      </c>
      <c r="C148" s="32" t="s">
        <v>116</v>
      </c>
      <c r="D148" s="28" t="s">
        <v>264</v>
      </c>
      <c r="E148" s="28"/>
      <c r="F148" s="50" t="s">
        <v>261</v>
      </c>
      <c r="G148" s="28">
        <v>6</v>
      </c>
      <c r="H148" s="27" t="s">
        <v>315</v>
      </c>
      <c r="I148" s="26"/>
      <c r="J148" s="61"/>
      <c r="K148" s="70"/>
      <c r="L148" s="31"/>
    </row>
    <row r="149" spans="1:12" ht="50.1" customHeight="1" x14ac:dyDescent="0.3">
      <c r="A149" s="89"/>
      <c r="B149" s="21" t="s">
        <v>488</v>
      </c>
      <c r="C149" s="45"/>
      <c r="D149" s="28"/>
      <c r="E149" s="27"/>
      <c r="F149" s="42"/>
      <c r="G149" s="27"/>
      <c r="H149" s="27"/>
      <c r="I149" s="27"/>
      <c r="J149" s="61"/>
      <c r="K149" s="68"/>
      <c r="L149" s="31"/>
    </row>
    <row r="150" spans="1:12" ht="50.1" customHeight="1" x14ac:dyDescent="0.3">
      <c r="A150" s="90"/>
      <c r="B150" s="21" t="s">
        <v>58</v>
      </c>
      <c r="C150" s="45" t="s">
        <v>119</v>
      </c>
      <c r="D150" s="28">
        <v>45</v>
      </c>
      <c r="E150" s="27" t="s">
        <v>120</v>
      </c>
      <c r="F150" s="42" t="s">
        <v>523</v>
      </c>
      <c r="G150" s="27">
        <v>24</v>
      </c>
      <c r="H150" s="27" t="s">
        <v>316</v>
      </c>
      <c r="I150" s="27" t="s">
        <v>121</v>
      </c>
      <c r="J150" s="61">
        <v>2.0499999999999998</v>
      </c>
      <c r="K150" s="68">
        <v>1.298E-2</v>
      </c>
      <c r="L150" s="31">
        <v>3808919000</v>
      </c>
    </row>
    <row r="151" spans="1:12" ht="50.1" customHeight="1" x14ac:dyDescent="0.3">
      <c r="A151" s="91"/>
      <c r="B151" s="21" t="s">
        <v>489</v>
      </c>
      <c r="C151" s="45" t="s">
        <v>119</v>
      </c>
      <c r="D151" s="28">
        <v>60</v>
      </c>
      <c r="E151" s="27" t="s">
        <v>120</v>
      </c>
      <c r="F151" s="42" t="s">
        <v>432</v>
      </c>
      <c r="G151" s="27">
        <v>24</v>
      </c>
      <c r="H151" s="27" t="s">
        <v>316</v>
      </c>
      <c r="I151" s="27" t="s">
        <v>121</v>
      </c>
      <c r="J151" s="61">
        <v>2.0499999999999998</v>
      </c>
      <c r="K151" s="68">
        <v>1.298E-2</v>
      </c>
      <c r="L151" s="31">
        <v>3808919000</v>
      </c>
    </row>
    <row r="152" spans="1:12" ht="99.95" customHeight="1" x14ac:dyDescent="0.3">
      <c r="A152" s="8"/>
      <c r="B152" s="21" t="s">
        <v>238</v>
      </c>
      <c r="C152" s="45" t="s">
        <v>122</v>
      </c>
      <c r="D152" s="28"/>
      <c r="E152" s="27" t="s">
        <v>123</v>
      </c>
      <c r="F152" s="42" t="s">
        <v>204</v>
      </c>
      <c r="G152" s="27">
        <v>20</v>
      </c>
      <c r="H152" s="27" t="s">
        <v>317</v>
      </c>
      <c r="I152" s="27" t="s">
        <v>124</v>
      </c>
      <c r="J152" s="61">
        <v>3.75</v>
      </c>
      <c r="K152" s="68">
        <v>1.6109999999999999E-2</v>
      </c>
      <c r="L152" s="31">
        <v>3923500000</v>
      </c>
    </row>
    <row r="153" spans="1:12" ht="99.95" customHeight="1" x14ac:dyDescent="0.3">
      <c r="A153" s="9"/>
      <c r="B153" s="21" t="s">
        <v>248</v>
      </c>
      <c r="C153" s="45" t="s">
        <v>265</v>
      </c>
      <c r="D153" s="51"/>
      <c r="E153" s="52"/>
      <c r="F153" s="53" t="s">
        <v>249</v>
      </c>
      <c r="G153" s="52">
        <v>24</v>
      </c>
      <c r="H153" s="27" t="s">
        <v>318</v>
      </c>
      <c r="I153" s="54" t="s">
        <v>250</v>
      </c>
      <c r="J153" s="61"/>
      <c r="K153" s="71">
        <f>0.245*0.195*0.39</f>
        <v>1.863225E-2</v>
      </c>
      <c r="L153" s="31">
        <v>3808919000</v>
      </c>
    </row>
    <row r="154" spans="1:12" ht="99.95" customHeight="1" x14ac:dyDescent="0.3">
      <c r="A154" s="9"/>
      <c r="B154" s="25" t="s">
        <v>78</v>
      </c>
      <c r="C154" s="45" t="s">
        <v>266</v>
      </c>
      <c r="D154" s="51"/>
      <c r="E154" s="52"/>
      <c r="F154" s="53">
        <v>880135300677</v>
      </c>
      <c r="G154" s="52">
        <v>40</v>
      </c>
      <c r="H154" s="27" t="s">
        <v>319</v>
      </c>
      <c r="I154" s="54" t="s">
        <v>251</v>
      </c>
      <c r="J154" s="61"/>
      <c r="K154" s="71">
        <f>0.26*0.11*0.405</f>
        <v>1.1583000000000001E-2</v>
      </c>
      <c r="L154" s="31">
        <v>3808919000</v>
      </c>
    </row>
    <row r="155" spans="1:12" ht="82.5" customHeight="1" x14ac:dyDescent="0.3">
      <c r="A155" s="19"/>
      <c r="B155" s="52" t="s">
        <v>330</v>
      </c>
      <c r="C155" s="51" t="s">
        <v>331</v>
      </c>
      <c r="D155" s="55" t="s">
        <v>332</v>
      </c>
      <c r="E155" s="55" t="s">
        <v>333</v>
      </c>
      <c r="F155" s="56">
        <v>8806147075633</v>
      </c>
      <c r="G155" s="57">
        <v>10</v>
      </c>
      <c r="H155" s="52"/>
      <c r="I155" s="55" t="s">
        <v>503</v>
      </c>
      <c r="J155" s="35">
        <v>6.95</v>
      </c>
      <c r="K155" s="72">
        <v>2.1999999999999999E-2</v>
      </c>
      <c r="L155" s="58"/>
    </row>
    <row r="156" spans="1:12" ht="50.1" customHeight="1" x14ac:dyDescent="0.3">
      <c r="A156" s="89"/>
      <c r="B156" s="98" t="s">
        <v>232</v>
      </c>
      <c r="C156" s="98" t="s">
        <v>409</v>
      </c>
      <c r="D156" s="98"/>
      <c r="E156" s="95" t="s">
        <v>384</v>
      </c>
      <c r="F156" s="122">
        <v>8801353006273</v>
      </c>
      <c r="G156" s="98">
        <v>10</v>
      </c>
      <c r="H156" s="98" t="s">
        <v>361</v>
      </c>
      <c r="I156" s="98" t="s">
        <v>362</v>
      </c>
      <c r="J156" s="101">
        <v>9.56</v>
      </c>
      <c r="K156" s="98">
        <v>2.7089999999999999E-2</v>
      </c>
      <c r="L156" s="119">
        <v>3402202000</v>
      </c>
    </row>
    <row r="157" spans="1:12" ht="50.1" customHeight="1" x14ac:dyDescent="0.3">
      <c r="A157" s="91"/>
      <c r="B157" s="100"/>
      <c r="C157" s="100"/>
      <c r="D157" s="100"/>
      <c r="E157" s="96"/>
      <c r="F157" s="123"/>
      <c r="G157" s="99"/>
      <c r="H157" s="99"/>
      <c r="I157" s="99"/>
      <c r="J157" s="102"/>
      <c r="K157" s="99"/>
      <c r="L157" s="120"/>
    </row>
    <row r="158" spans="1:12" ht="50.1" customHeight="1" x14ac:dyDescent="0.3">
      <c r="A158" s="89"/>
      <c r="B158" s="98" t="s">
        <v>233</v>
      </c>
      <c r="C158" s="98" t="s">
        <v>410</v>
      </c>
      <c r="D158" s="98"/>
      <c r="E158" s="96"/>
      <c r="F158" s="122">
        <v>8801353006280</v>
      </c>
      <c r="G158" s="99"/>
      <c r="H158" s="99"/>
      <c r="I158" s="99"/>
      <c r="J158" s="102"/>
      <c r="K158" s="99"/>
      <c r="L158" s="120"/>
    </row>
    <row r="159" spans="1:12" ht="50.1" customHeight="1" x14ac:dyDescent="0.3">
      <c r="A159" s="91"/>
      <c r="B159" s="100"/>
      <c r="C159" s="100"/>
      <c r="D159" s="100"/>
      <c r="E159" s="96"/>
      <c r="F159" s="123"/>
      <c r="G159" s="99"/>
      <c r="H159" s="99"/>
      <c r="I159" s="99"/>
      <c r="J159" s="102"/>
      <c r="K159" s="99"/>
      <c r="L159" s="120"/>
    </row>
    <row r="160" spans="1:12" ht="50.1" customHeight="1" x14ac:dyDescent="0.3">
      <c r="A160" s="89"/>
      <c r="B160" s="98" t="s">
        <v>373</v>
      </c>
      <c r="C160" s="98" t="s">
        <v>411</v>
      </c>
      <c r="D160" s="98"/>
      <c r="E160" s="96"/>
      <c r="F160" s="122">
        <v>8801353006532</v>
      </c>
      <c r="G160" s="99"/>
      <c r="H160" s="99"/>
      <c r="I160" s="99"/>
      <c r="J160" s="102"/>
      <c r="K160" s="99"/>
      <c r="L160" s="120"/>
    </row>
    <row r="161" spans="1:12" ht="50.1" customHeight="1" x14ac:dyDescent="0.3">
      <c r="A161" s="91"/>
      <c r="B161" s="100"/>
      <c r="C161" s="100"/>
      <c r="D161" s="100"/>
      <c r="E161" s="97"/>
      <c r="F161" s="123"/>
      <c r="G161" s="100"/>
      <c r="H161" s="100"/>
      <c r="I161" s="100"/>
      <c r="J161" s="103"/>
      <c r="K161" s="100"/>
      <c r="L161" s="121"/>
    </row>
    <row r="162" spans="1:12" ht="99.95" customHeight="1" x14ac:dyDescent="0.3">
      <c r="A162" s="13"/>
      <c r="B162" s="21" t="s">
        <v>522</v>
      </c>
      <c r="C162" s="21" t="s">
        <v>413</v>
      </c>
      <c r="D162" s="28"/>
      <c r="E162" s="27" t="s">
        <v>382</v>
      </c>
      <c r="F162" s="60">
        <v>8806147078924</v>
      </c>
      <c r="G162" s="27">
        <v>24</v>
      </c>
      <c r="H162" s="59"/>
      <c r="I162" s="25" t="s">
        <v>391</v>
      </c>
      <c r="J162" s="61">
        <v>10.36</v>
      </c>
      <c r="K162" s="63">
        <f>0.334*0.33*0.303</f>
        <v>3.3396660000000002E-2</v>
      </c>
      <c r="L162" s="62"/>
    </row>
    <row r="163" spans="1:12" ht="99.95" customHeight="1" x14ac:dyDescent="0.3">
      <c r="A163" s="13"/>
      <c r="B163" s="26" t="s">
        <v>383</v>
      </c>
      <c r="C163" s="21" t="s">
        <v>387</v>
      </c>
      <c r="D163" s="26"/>
      <c r="E163" s="28" t="s">
        <v>384</v>
      </c>
      <c r="F163" s="60">
        <v>8801353006617</v>
      </c>
      <c r="G163" s="28">
        <v>10</v>
      </c>
      <c r="H163" s="28" t="s">
        <v>386</v>
      </c>
      <c r="I163" s="26" t="s">
        <v>385</v>
      </c>
      <c r="J163" s="61">
        <v>8.56</v>
      </c>
      <c r="K163" s="66">
        <v>2.2679999999999999E-2</v>
      </c>
      <c r="L163" s="31">
        <v>3402202000</v>
      </c>
    </row>
    <row r="164" spans="1:12" ht="99.95" customHeight="1" x14ac:dyDescent="0.3">
      <c r="A164" s="8"/>
      <c r="B164" s="26" t="s">
        <v>389</v>
      </c>
      <c r="C164" s="21" t="s">
        <v>390</v>
      </c>
      <c r="D164" s="21"/>
      <c r="E164" s="28" t="s">
        <v>384</v>
      </c>
      <c r="F164" s="60">
        <v>8801353006624</v>
      </c>
      <c r="G164" s="27">
        <v>12</v>
      </c>
      <c r="H164" s="27"/>
      <c r="I164" s="25" t="s">
        <v>388</v>
      </c>
      <c r="J164" s="61">
        <v>10.68</v>
      </c>
      <c r="K164" s="63">
        <v>2.46E-2</v>
      </c>
      <c r="L164" s="31">
        <v>3402202000</v>
      </c>
    </row>
    <row r="165" spans="1:12" ht="99.95" customHeight="1" x14ac:dyDescent="0.3">
      <c r="A165" s="8"/>
      <c r="B165" s="26" t="s">
        <v>405</v>
      </c>
      <c r="C165" s="21" t="s">
        <v>412</v>
      </c>
      <c r="D165" s="26"/>
      <c r="E165" s="28" t="s">
        <v>384</v>
      </c>
      <c r="F165" s="60">
        <v>8801353006792</v>
      </c>
      <c r="G165" s="27">
        <v>10</v>
      </c>
      <c r="H165" s="27"/>
      <c r="I165" s="25" t="s">
        <v>406</v>
      </c>
      <c r="J165" s="61">
        <v>8.5299999999999994</v>
      </c>
      <c r="K165" s="63">
        <v>2.206E-2</v>
      </c>
      <c r="L165" s="31">
        <v>3402202000</v>
      </c>
    </row>
    <row r="166" spans="1:12" ht="111" customHeight="1" x14ac:dyDescent="0.3">
      <c r="A166" s="13"/>
      <c r="B166" s="26" t="s">
        <v>466</v>
      </c>
      <c r="C166" s="25" t="s">
        <v>414</v>
      </c>
      <c r="D166" s="26"/>
      <c r="E166" s="28" t="s">
        <v>407</v>
      </c>
      <c r="F166" s="60">
        <v>8801353006785</v>
      </c>
      <c r="G166" s="27">
        <v>10</v>
      </c>
      <c r="H166" s="25" t="s">
        <v>408</v>
      </c>
      <c r="I166" s="25" t="s">
        <v>502</v>
      </c>
      <c r="J166" s="61">
        <v>7.36</v>
      </c>
      <c r="K166" s="63">
        <v>2.1999999999999999E-2</v>
      </c>
      <c r="L166" s="64"/>
    </row>
    <row r="167" spans="1:12" ht="78.75" customHeight="1" x14ac:dyDescent="0.3">
      <c r="A167" s="13"/>
      <c r="B167" s="26" t="s">
        <v>452</v>
      </c>
      <c r="C167" s="28" t="s">
        <v>459</v>
      </c>
      <c r="D167" s="28"/>
      <c r="E167" s="28" t="s">
        <v>453</v>
      </c>
      <c r="F167" s="60">
        <v>8801353006945</v>
      </c>
      <c r="G167" s="28">
        <v>20</v>
      </c>
      <c r="H167" s="28"/>
      <c r="I167" s="25" t="s">
        <v>469</v>
      </c>
      <c r="J167" s="65">
        <v>9.8000000000000007</v>
      </c>
      <c r="K167" s="28">
        <f>0.52*0.205*0.28</f>
        <v>2.9848000000000003E-2</v>
      </c>
      <c r="L167" s="28"/>
    </row>
    <row r="168" spans="1:12" ht="46.5" customHeight="1" x14ac:dyDescent="0.3">
      <c r="A168" s="125" t="s">
        <v>465</v>
      </c>
      <c r="B168" s="125"/>
      <c r="C168" s="125"/>
      <c r="D168" s="125"/>
      <c r="E168" s="125"/>
      <c r="F168" s="125"/>
      <c r="G168" s="125"/>
      <c r="H168" s="125"/>
      <c r="I168" s="125"/>
      <c r="J168" s="125"/>
      <c r="K168" s="125"/>
      <c r="L168" s="125"/>
    </row>
    <row r="169" spans="1:12" ht="39.75" customHeight="1" x14ac:dyDescent="0.3">
      <c r="A169" s="89"/>
      <c r="B169" s="73" t="s">
        <v>515</v>
      </c>
      <c r="C169" s="74" t="s">
        <v>518</v>
      </c>
      <c r="D169" s="74"/>
      <c r="E169" s="74" t="s">
        <v>519</v>
      </c>
      <c r="F169" s="75">
        <v>8801353007348</v>
      </c>
      <c r="G169" s="74">
        <v>15</v>
      </c>
      <c r="H169" s="74"/>
      <c r="I169" s="76" t="s">
        <v>520</v>
      </c>
      <c r="J169" s="74">
        <v>6.9</v>
      </c>
      <c r="K169" s="77">
        <v>1.9E-2</v>
      </c>
      <c r="L169" s="78">
        <v>330749000</v>
      </c>
    </row>
    <row r="170" spans="1:12" ht="39.75" customHeight="1" x14ac:dyDescent="0.3">
      <c r="A170" s="90"/>
      <c r="B170" s="73" t="s">
        <v>516</v>
      </c>
      <c r="C170" s="74" t="s">
        <v>518</v>
      </c>
      <c r="D170" s="74"/>
      <c r="E170" s="74" t="s">
        <v>519</v>
      </c>
      <c r="F170" s="75">
        <v>8801353007355</v>
      </c>
      <c r="G170" s="74">
        <v>15</v>
      </c>
      <c r="H170" s="74"/>
      <c r="I170" s="76" t="s">
        <v>520</v>
      </c>
      <c r="J170" s="74">
        <v>6.9</v>
      </c>
      <c r="K170" s="77">
        <v>1.9E-2</v>
      </c>
      <c r="L170" s="78">
        <v>330749000</v>
      </c>
    </row>
    <row r="171" spans="1:12" ht="39.75" customHeight="1" x14ac:dyDescent="0.3">
      <c r="A171" s="91"/>
      <c r="B171" s="73" t="s">
        <v>517</v>
      </c>
      <c r="C171" s="74" t="s">
        <v>518</v>
      </c>
      <c r="D171" s="74"/>
      <c r="E171" s="74" t="s">
        <v>519</v>
      </c>
      <c r="F171" s="75">
        <v>8801353007362</v>
      </c>
      <c r="G171" s="74">
        <v>15</v>
      </c>
      <c r="H171" s="74"/>
      <c r="I171" s="76" t="s">
        <v>520</v>
      </c>
      <c r="J171" s="74">
        <v>6.9</v>
      </c>
      <c r="K171" s="77">
        <v>1.9E-2</v>
      </c>
      <c r="L171" s="78">
        <v>330749000</v>
      </c>
    </row>
    <row r="172" spans="1:12" ht="99.75" customHeight="1" x14ac:dyDescent="0.3">
      <c r="A172" s="8"/>
      <c r="B172" s="73" t="s">
        <v>471</v>
      </c>
      <c r="C172" s="74" t="s">
        <v>472</v>
      </c>
      <c r="D172" s="74"/>
      <c r="E172" s="74" t="s">
        <v>473</v>
      </c>
      <c r="F172" s="75">
        <v>8801353007195</v>
      </c>
      <c r="G172" s="74">
        <v>8</v>
      </c>
      <c r="H172" s="74"/>
      <c r="I172" s="74" t="s">
        <v>474</v>
      </c>
      <c r="J172" s="79">
        <v>14.6</v>
      </c>
      <c r="K172" s="80">
        <v>0.03</v>
      </c>
      <c r="L172" s="78">
        <v>3402202000</v>
      </c>
    </row>
    <row r="173" spans="1:12" ht="36" customHeight="1" x14ac:dyDescent="0.3">
      <c r="A173" s="88"/>
      <c r="B173" s="73" t="s">
        <v>475</v>
      </c>
      <c r="C173" s="74" t="s">
        <v>481</v>
      </c>
      <c r="D173" s="74"/>
      <c r="E173" s="74" t="s">
        <v>483</v>
      </c>
      <c r="F173" s="75">
        <v>8801353007201</v>
      </c>
      <c r="G173" s="74">
        <v>12</v>
      </c>
      <c r="H173" s="74"/>
      <c r="I173" s="74" t="s">
        <v>484</v>
      </c>
      <c r="J173" s="79">
        <v>1.6</v>
      </c>
      <c r="K173" s="74">
        <f>0.44*0.193*0.15</f>
        <v>1.2738000000000001E-2</v>
      </c>
      <c r="L173" s="78">
        <v>3307490000</v>
      </c>
    </row>
    <row r="174" spans="1:12" ht="36" customHeight="1" x14ac:dyDescent="0.3">
      <c r="A174" s="88"/>
      <c r="B174" s="73" t="s">
        <v>476</v>
      </c>
      <c r="C174" s="74" t="s">
        <v>482</v>
      </c>
      <c r="D174" s="74"/>
      <c r="E174" s="74" t="s">
        <v>483</v>
      </c>
      <c r="F174" s="75">
        <v>8801353007232</v>
      </c>
      <c r="G174" s="74">
        <v>12</v>
      </c>
      <c r="H174" s="74"/>
      <c r="I174" s="74" t="s">
        <v>484</v>
      </c>
      <c r="J174" s="79">
        <v>1.6</v>
      </c>
      <c r="K174" s="74">
        <f>0.44*0.193*0.15</f>
        <v>1.2738000000000001E-2</v>
      </c>
      <c r="L174" s="78">
        <v>3307490000</v>
      </c>
    </row>
    <row r="175" spans="1:12" ht="36" customHeight="1" x14ac:dyDescent="0.3">
      <c r="A175" s="88"/>
      <c r="B175" s="73" t="s">
        <v>477</v>
      </c>
      <c r="C175" s="74" t="s">
        <v>479</v>
      </c>
      <c r="D175" s="74"/>
      <c r="E175" s="74" t="s">
        <v>483</v>
      </c>
      <c r="F175" s="75">
        <v>8801353007218</v>
      </c>
      <c r="G175" s="74">
        <v>12</v>
      </c>
      <c r="H175" s="74"/>
      <c r="I175" s="74" t="s">
        <v>484</v>
      </c>
      <c r="J175" s="79">
        <v>1.6</v>
      </c>
      <c r="K175" s="74">
        <f>0.44*0.193*0.15</f>
        <v>1.2738000000000001E-2</v>
      </c>
      <c r="L175" s="78">
        <v>3307490000</v>
      </c>
    </row>
    <row r="176" spans="1:12" ht="36" customHeight="1" x14ac:dyDescent="0.3">
      <c r="A176" s="88"/>
      <c r="B176" s="73" t="s">
        <v>478</v>
      </c>
      <c r="C176" s="74" t="s">
        <v>480</v>
      </c>
      <c r="D176" s="74"/>
      <c r="E176" s="74" t="s">
        <v>483</v>
      </c>
      <c r="F176" s="75">
        <v>8801353007225</v>
      </c>
      <c r="G176" s="74">
        <v>12</v>
      </c>
      <c r="H176" s="74"/>
      <c r="I176" s="74" t="s">
        <v>484</v>
      </c>
      <c r="J176" s="79">
        <v>1.6</v>
      </c>
      <c r="K176" s="74">
        <f>0.44*0.193*0.15</f>
        <v>1.2738000000000001E-2</v>
      </c>
      <c r="L176" s="78">
        <v>3307490000</v>
      </c>
    </row>
    <row r="177" spans="1:12" ht="114.75" customHeight="1" x14ac:dyDescent="0.3">
      <c r="A177" s="8"/>
      <c r="B177" s="73" t="s">
        <v>490</v>
      </c>
      <c r="C177" s="74" t="s">
        <v>491</v>
      </c>
      <c r="D177" s="74"/>
      <c r="E177" s="74" t="s">
        <v>492</v>
      </c>
      <c r="F177" s="75">
        <v>8801353007314</v>
      </c>
      <c r="G177" s="74">
        <v>6</v>
      </c>
      <c r="H177" s="74"/>
      <c r="I177" s="74" t="s">
        <v>493</v>
      </c>
      <c r="J177" s="81">
        <v>11.5</v>
      </c>
      <c r="K177" s="74">
        <f>0.305*0.2*0.31</f>
        <v>1.891E-2</v>
      </c>
      <c r="L177" s="74">
        <v>3402202000</v>
      </c>
    </row>
  </sheetData>
  <mergeCells count="104">
    <mergeCell ref="A168:L168"/>
    <mergeCell ref="A105:A107"/>
    <mergeCell ref="A120:A122"/>
    <mergeCell ref="A130:A133"/>
    <mergeCell ref="A95:A98"/>
    <mergeCell ref="A77:A78"/>
    <mergeCell ref="A99:A100"/>
    <mergeCell ref="A68:A71"/>
    <mergeCell ref="B99:B100"/>
    <mergeCell ref="B16:B38"/>
    <mergeCell ref="B95:B98"/>
    <mergeCell ref="A61:A64"/>
    <mergeCell ref="A54:A60"/>
    <mergeCell ref="A49:A53"/>
    <mergeCell ref="A79:A80"/>
    <mergeCell ref="A85:A87"/>
    <mergeCell ref="A88:A90"/>
    <mergeCell ref="A44:A48"/>
    <mergeCell ref="A16:A38"/>
    <mergeCell ref="A5:A12"/>
    <mergeCell ref="A13:A15"/>
    <mergeCell ref="A72:A73"/>
    <mergeCell ref="A74:A76"/>
    <mergeCell ref="A39:A41"/>
    <mergeCell ref="A81:A84"/>
    <mergeCell ref="A42:A43"/>
    <mergeCell ref="A108:A110"/>
    <mergeCell ref="A136:A137"/>
    <mergeCell ref="A123:A125"/>
    <mergeCell ref="F156:F157"/>
    <mergeCell ref="F160:F161"/>
    <mergeCell ref="E156:E161"/>
    <mergeCell ref="A156:A157"/>
    <mergeCell ref="A158:A159"/>
    <mergeCell ref="B156:B157"/>
    <mergeCell ref="B158:B159"/>
    <mergeCell ref="C156:C157"/>
    <mergeCell ref="C158:C159"/>
    <mergeCell ref="D156:D157"/>
    <mergeCell ref="A146:A147"/>
    <mergeCell ref="D158:D159"/>
    <mergeCell ref="F158:F159"/>
    <mergeCell ref="A160:A161"/>
    <mergeCell ref="B160:B161"/>
    <mergeCell ref="C160:C161"/>
    <mergeCell ref="D160:D161"/>
    <mergeCell ref="K130:K133"/>
    <mergeCell ref="I130:I133"/>
    <mergeCell ref="J156:J161"/>
    <mergeCell ref="L156:L161"/>
    <mergeCell ref="H156:H161"/>
    <mergeCell ref="I156:I161"/>
    <mergeCell ref="K156:K161"/>
    <mergeCell ref="A113:A117"/>
    <mergeCell ref="A118:A119"/>
    <mergeCell ref="G156:G161"/>
    <mergeCell ref="B44:B48"/>
    <mergeCell ref="M65:M67"/>
    <mergeCell ref="A101:A104"/>
    <mergeCell ref="B101:B104"/>
    <mergeCell ref="B54:B60"/>
    <mergeCell ref="A141:A142"/>
    <mergeCell ref="L54:L60"/>
    <mergeCell ref="J54:J60"/>
    <mergeCell ref="K54:K60"/>
    <mergeCell ref="L61:L64"/>
    <mergeCell ref="L65:L67"/>
    <mergeCell ref="K65:K67"/>
    <mergeCell ref="G61:G64"/>
    <mergeCell ref="H54:H60"/>
    <mergeCell ref="K61:K64"/>
    <mergeCell ref="H61:H64"/>
    <mergeCell ref="I61:I64"/>
    <mergeCell ref="J61:J64"/>
    <mergeCell ref="H65:H67"/>
    <mergeCell ref="I65:I67"/>
    <mergeCell ref="J65:J67"/>
    <mergeCell ref="I54:I60"/>
    <mergeCell ref="I95:I98"/>
    <mergeCell ref="K95:K98"/>
    <mergeCell ref="J1:L3"/>
    <mergeCell ref="A1:I3"/>
    <mergeCell ref="A173:A176"/>
    <mergeCell ref="A169:A171"/>
    <mergeCell ref="C49:C53"/>
    <mergeCell ref="B49:B53"/>
    <mergeCell ref="G49:G53"/>
    <mergeCell ref="H49:H53"/>
    <mergeCell ref="I49:I53"/>
    <mergeCell ref="J49:J53"/>
    <mergeCell ref="K49:K53"/>
    <mergeCell ref="L49:L53"/>
    <mergeCell ref="A149:A151"/>
    <mergeCell ref="C54:C60"/>
    <mergeCell ref="C61:C64"/>
    <mergeCell ref="A65:A67"/>
    <mergeCell ref="B61:B64"/>
    <mergeCell ref="B65:B67"/>
    <mergeCell ref="A138:A139"/>
    <mergeCell ref="A144:A145"/>
    <mergeCell ref="G54:G60"/>
    <mergeCell ref="A91:A93"/>
    <mergeCell ref="B5:B12"/>
    <mergeCell ref="B13:B15"/>
  </mergeCells>
  <phoneticPr fontId="4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산도깨비 공급가 리스트</vt:lpstr>
      <vt:lpstr>'산도깨비 공급가 리스트'!Print_Area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che</dc:creator>
  <cp:lastModifiedBy>RICH</cp:lastModifiedBy>
  <cp:lastPrinted>2015-08-24T08:04:01Z</cp:lastPrinted>
  <dcterms:created xsi:type="dcterms:W3CDTF">2014-01-14T06:44:19Z</dcterms:created>
  <dcterms:modified xsi:type="dcterms:W3CDTF">2026-02-25T06:32:39Z</dcterms:modified>
</cp:coreProperties>
</file>